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U:\SKUPNE DATOTEKE\UPRAVLJANJE\SM 410 - UPRAVLJANJE OBČINA-SSRS\OSK\Obnove 2025\Kajuhova 2a - obnova stanovanja\"/>
    </mc:Choice>
  </mc:AlternateContent>
  <xr:revisionPtr revIDLastSave="0" documentId="13_ncr:1_{8C75043D-BCD0-4B29-97CA-7FE4BE4546E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acija" sheetId="1" r:id="rId1"/>
    <sheet name="Popis del" sheetId="2" r:id="rId2"/>
    <sheet name="izmere" sheetId="3" r:id="rId3"/>
  </sheets>
  <definedNames>
    <definedName name="Print_Area" localSheetId="0">Rekapitulacija!$A$1:$F$47</definedName>
    <definedName name="Print_Area1" localSheetId="0">Rekapitulacija!$A$1:$E$46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8" i="2" l="1"/>
  <c r="H102" i="2"/>
  <c r="H88" i="2"/>
  <c r="H68" i="2"/>
  <c r="H60" i="2"/>
  <c r="H50" i="2"/>
  <c r="H40" i="2"/>
  <c r="H28" i="2"/>
  <c r="H20" i="2"/>
  <c r="H112" i="2"/>
  <c r="E28" i="1" s="1"/>
  <c r="H64" i="2"/>
  <c r="H100" i="2"/>
  <c r="H98" i="2"/>
  <c r="H96" i="2"/>
  <c r="H94" i="2"/>
  <c r="H93" i="2"/>
  <c r="H86" i="2"/>
  <c r="H84" i="2"/>
  <c r="H82" i="2"/>
  <c r="H80" i="2"/>
  <c r="H78" i="2"/>
  <c r="H15" i="2"/>
  <c r="F17" i="3"/>
  <c r="H13" i="3"/>
  <c r="H48" i="2"/>
  <c r="H46" i="2"/>
  <c r="H44" i="2"/>
  <c r="I8" i="3"/>
  <c r="J8" i="3" s="1"/>
  <c r="I9" i="3"/>
  <c r="J9" i="3" s="1"/>
  <c r="I7" i="3"/>
  <c r="J10" i="3"/>
  <c r="H9" i="2"/>
  <c r="I16" i="3"/>
  <c r="L10" i="3"/>
  <c r="H16" i="2"/>
  <c r="K10" i="3"/>
  <c r="J7" i="3"/>
  <c r="H8" i="3"/>
  <c r="H9" i="3"/>
  <c r="H10" i="3"/>
  <c r="H7" i="3"/>
  <c r="M7" i="3" s="1"/>
  <c r="H66" i="2"/>
  <c r="E25" i="1" l="1"/>
  <c r="J12" i="3"/>
  <c r="E22" i="1"/>
  <c r="H18" i="2"/>
  <c r="H14" i="2"/>
  <c r="H76" i="2"/>
  <c r="H74" i="2"/>
  <c r="H106" i="2"/>
  <c r="H58" i="2"/>
  <c r="H56" i="2"/>
  <c r="H54" i="2"/>
  <c r="H38" i="2"/>
  <c r="H36" i="2"/>
  <c r="E26" i="1" l="1"/>
  <c r="E21" i="1"/>
  <c r="E20" i="1"/>
  <c r="H34" i="2"/>
  <c r="E19" i="1" s="1"/>
  <c r="E24" i="1" l="1"/>
  <c r="H26" i="2"/>
  <c r="H24" i="2"/>
  <c r="H11" i="2"/>
  <c r="E17" i="1" l="1"/>
  <c r="H113" i="2" l="1"/>
  <c r="E16" i="1" l="1"/>
  <c r="E30" i="1"/>
  <c r="E31" i="1" s="1"/>
  <c r="E32" i="1" s="1"/>
  <c r="E33" i="1" l="1"/>
  <c r="E34" i="1" s="1"/>
</calcChain>
</file>

<file path=xl/sharedStrings.xml><?xml version="1.0" encoding="utf-8"?>
<sst xmlns="http://schemas.openxmlformats.org/spreadsheetml/2006/main" count="213" uniqueCount="118">
  <si>
    <t>PREDRAČUN št.:</t>
  </si>
  <si>
    <t>SKUPNA REKAPITULACIJA</t>
  </si>
  <si>
    <t>S K U P A J :</t>
  </si>
  <si>
    <t>SKUPAJ BREZ DDV:</t>
  </si>
  <si>
    <t>enota mere</t>
  </si>
  <si>
    <t>x</t>
  </si>
  <si>
    <t>količina</t>
  </si>
  <si>
    <t>=</t>
  </si>
  <si>
    <t>m2</t>
  </si>
  <si>
    <t>A.</t>
  </si>
  <si>
    <t>cena/enoto</t>
  </si>
  <si>
    <t>vrednost postavke</t>
  </si>
  <si>
    <t>Komercialni popust</t>
  </si>
  <si>
    <t>INVESTITOR:</t>
  </si>
  <si>
    <t xml:space="preserve">OBJEKT:   </t>
  </si>
  <si>
    <t>VRSTA DEL:</t>
  </si>
  <si>
    <t>kom</t>
  </si>
  <si>
    <t>kpl</t>
  </si>
  <si>
    <t>m1</t>
  </si>
  <si>
    <t>OGREVANJE</t>
  </si>
  <si>
    <t>SKUPAJ VSA DELA</t>
  </si>
  <si>
    <t>Izdelal: Anja Kovačič</t>
  </si>
  <si>
    <t>POPIS  GRADBENIH, INŠTALACIJSKIH IN OBRTNIŠKIH DEL</t>
  </si>
  <si>
    <t>Odstranitev finalnih stenskih in talnih oblog vključno z nizkostensko obrobo in odvozom ruševin na deponijo in vsemi pomožnimi deli</t>
  </si>
  <si>
    <t>keramika (tla in stene)</t>
  </si>
  <si>
    <t xml:space="preserve">Rušenje kopalne kadi dim 70x1,70, demontaža sanitarne opreme (umivalnik, wc školjka, wc kotliček, bojler) s prenosi in odvozom ruševin na trajno deponijo s plačilom takse na deponiji, nakladanje, razkladanje </t>
  </si>
  <si>
    <t>Odstranitev zunanjih vhodnih vrat v celoti komplet s prenosi in odvozom ruševin na trajno deponijo s plačilom takse na deponiji</t>
  </si>
  <si>
    <t>Izvedba hidroizolacije tal v kopalnici in vseh sten tuša s polimercementnim premazom 2x (kot npr Hidrostop Elastik) vključno s premazom spodnjega roba stene v višini 15cm in položitvijo trajnoelastičnega tesnilnega traku</t>
  </si>
  <si>
    <t>B</t>
  </si>
  <si>
    <t>OBRTNIŠKA DELA</t>
  </si>
  <si>
    <t>I. RUŠITVE IN ODSTRANJEVANJA</t>
  </si>
  <si>
    <t>II. ZIDARSKA DELA</t>
  </si>
  <si>
    <t>I. KERAMIČARSKA DELA</t>
  </si>
  <si>
    <t>Dobava in montaža zaključnih nizkostenskih zaokrožnic tlaka v kopalnici v materialu podobnemu stenski keramiki</t>
  </si>
  <si>
    <t>II. SLIKOPLESKARSKA DELA</t>
  </si>
  <si>
    <t>III. TLAKARSKA DELA</t>
  </si>
  <si>
    <t>Dobava in montaža zaključnih nizkostenskih letev višine do 6 cm, v materialu podobnemu talni oblogi, z vsemi pomožnimi deli in prenosi</t>
  </si>
  <si>
    <t>IV. MIZARSKA DELA</t>
  </si>
  <si>
    <t xml:space="preserve">Kompletna izdelava, dobava in montaža zunanjih vhodnih vrat dim 80/200 izdelana iz lesa, srednje odporno površinsko obdelavo, opremljeno s potrebnim okovjem, kljuko, ključavnico, cilindričnim varnostnim vložkom, kukalom, vrata morajo ustrezati vsem zvočnim in toplotnim izolativnim standardom, pred izvedbo preveriti dimenzije v stanovanju </t>
  </si>
  <si>
    <t>C</t>
  </si>
  <si>
    <t>INŠTALACIJSKA DELA</t>
  </si>
  <si>
    <t>I. VODOVODNA DELA</t>
  </si>
  <si>
    <t>Izvedba novih priključkov za toplo in hladno vodo za potrebe umestitve tuša komplet z vsemi potrebnimi komadi, priključki in koleni</t>
  </si>
  <si>
    <t>Izvedba novih odtokov za tuš in priključek pralnega stroja komplet z vsemi potrebnimi priključki, pomožnimi deli in prenosi</t>
  </si>
  <si>
    <t>Pregled instalacije vodovoda z zamenjavo obstoječih podometnih in priključnih ventilov ocenjeno obračun po komadu</t>
  </si>
  <si>
    <t>kos</t>
  </si>
  <si>
    <t>Nabava in montaža novega bojlerja 80 l z prestavitvijo priključnih cevi pod stensko oblogo kopalnice</t>
  </si>
  <si>
    <t>Nabava in montaža sanitarne školjke vključno s pokrovom, sanitarnim kotličkom, držalom za papir in vsemi priključnimi komadi, pomožnimi deli in prenosi</t>
  </si>
  <si>
    <t>Nabava in montaža suhomontažne tuš kadi dimenzij 90x90 cm, vključno s tuš kabino in prho pritrjeno na vertikalno vodilo z vsemi priključnimi in tesnilnimi komadi, premožnimi deli in prenosi</t>
  </si>
  <si>
    <t>Dobava in montaža kopalniškega bloka z umivalnikom širine do 60 cm, vgrajenim v samostoječo omarico vključno z enoročno pipo, ogledalom in poličko, z vsemi pomožnimi deli in prenosi</t>
  </si>
  <si>
    <t>II. ELEKTRO DELA</t>
  </si>
  <si>
    <t>podometne doze, zamenjava pokrovo po potrebi, ocenjeno</t>
  </si>
  <si>
    <t>Pregled in kontrola elektroinstalacije v stanovanju z zamenjavo dotrajanih materialov, obračun po komadu</t>
  </si>
  <si>
    <t>Zamenjava dotrajane elektro omarice z novejšo z avtomatskimi varovalkami in zaščitnim prednapetosnim stikalom, z vsemi pomožnimi deli in materiali</t>
  </si>
  <si>
    <t>Zamenjava obstoječih stropnih luči s plafonjerami</t>
  </si>
  <si>
    <t>Izvedba meritev ustreznosti elektroinstalacije v stanovanju, vključno s pridobitvijo a testa glede varnosti vgrajene el.instalacije</t>
  </si>
  <si>
    <t>Demontaža radiatorjev, čiščenje, popravilo opleska po potrebi, zamenjava priključnih ventilov z vsemi pomožnimi deli in prenosi in ponovno montažo</t>
  </si>
  <si>
    <t xml:space="preserve">A </t>
  </si>
  <si>
    <t>Rušitvena dela skupaj</t>
  </si>
  <si>
    <t>Zidarska dela skupaj</t>
  </si>
  <si>
    <t xml:space="preserve">Obrtniška dela </t>
  </si>
  <si>
    <t>Gradbena dela</t>
  </si>
  <si>
    <t>Keramičarska dela</t>
  </si>
  <si>
    <t>Keramičarska dela skupaj</t>
  </si>
  <si>
    <t>Slikopleskarska dela skupaj</t>
  </si>
  <si>
    <t>PONUDNIK:</t>
  </si>
  <si>
    <t>Tlakarska dela skupaj</t>
  </si>
  <si>
    <t>Tlakarska dela</t>
  </si>
  <si>
    <t xml:space="preserve">Slikopleskarska dela </t>
  </si>
  <si>
    <t xml:space="preserve">Rušitvena dela </t>
  </si>
  <si>
    <t xml:space="preserve">Zidarska dela </t>
  </si>
  <si>
    <t>Mizarska dela</t>
  </si>
  <si>
    <t>Mizarska dela skupaj</t>
  </si>
  <si>
    <t>Vodovodna dela</t>
  </si>
  <si>
    <t>Vodovodna dela skupaj</t>
  </si>
  <si>
    <t>Elektro dela skupaj</t>
  </si>
  <si>
    <t>Ogrevanje skupaj</t>
  </si>
  <si>
    <t>Elektro dela</t>
  </si>
  <si>
    <t>Ogrevanje</t>
  </si>
  <si>
    <t>Občina Slovenske Konjice</t>
  </si>
  <si>
    <t>Kajuhova ulica 2a</t>
  </si>
  <si>
    <t>Obnova stanovanja št. 9</t>
  </si>
  <si>
    <t>hodnik</t>
  </si>
  <si>
    <t>a</t>
  </si>
  <si>
    <t>b</t>
  </si>
  <si>
    <t>c</t>
  </si>
  <si>
    <t>soba 1</t>
  </si>
  <si>
    <t>kuhinja</t>
  </si>
  <si>
    <t>kopalnica</t>
  </si>
  <si>
    <t>površina tal</t>
  </si>
  <si>
    <t>površina sten</t>
  </si>
  <si>
    <t>površina oplesk</t>
  </si>
  <si>
    <t>keramika</t>
  </si>
  <si>
    <t>linolej (topli pod)</t>
  </si>
  <si>
    <t>linolej</t>
  </si>
  <si>
    <t xml:space="preserve">tekstilna obloga </t>
  </si>
  <si>
    <t>Izravnava tlaka kopalnice po odstranitvi obstoječe talne keramike z polimerizirano cememntno malto debeline do 3 cm z vsemi pomožnimi deli in prenosi</t>
  </si>
  <si>
    <t>Dobava in polaganje talnih keramičnih ploščic na lepilo, srednji cenovni razred (neto nabavna cena do 20€/m2) s fugiranjem stikov in vsemi pomožnimi deli in prenosi</t>
  </si>
  <si>
    <t xml:space="preserve">nova keramika </t>
  </si>
  <si>
    <t>Dobava in polaganje stenskih keramičnih ploščic na lepilo do višine 2,00 m, srednji cenovni razred (neto nabavna cena do 20€/m2) s fugiranjem stikov in vsemi pomožnimi deli in prenosi</t>
  </si>
  <si>
    <t>1.</t>
  </si>
  <si>
    <t>Odstranitev lesene obloge skupaj z nanosi lepila iz stene v sobi 1 (cca 10 m2)</t>
  </si>
  <si>
    <t>Izravnava sten in stropov z izravnalno maso na paropropustni osnovi, brušenje površine, pomožna dela</t>
  </si>
  <si>
    <t>Slikanje sten in stropov s paropropustno barvo, impregnacija, 1x kitanje, 1x osnovni in 2x končni premaz</t>
  </si>
  <si>
    <t xml:space="preserve">3. </t>
  </si>
  <si>
    <t>Oplesk cevnega razvoda ogrevanja, brušenje, 2x oplesk z termo odporno barvo</t>
  </si>
  <si>
    <t>Izdelava izravnave estriha s samorazlivno izravnalno maso pred polaanjem finalnih tlakov, pomožna dela prenosi</t>
  </si>
  <si>
    <t>Dobava in polaganje vinilne talne obloge srednje kvalitetna, prednamaz, lepilo, pomožna dela, prenosi</t>
  </si>
  <si>
    <t>vtičnice in stikala zamenjava (od tega 1 kopalniški set)</t>
  </si>
  <si>
    <t>DDV 9,5 %</t>
  </si>
  <si>
    <t>SKUPAJ Z DDV</t>
  </si>
  <si>
    <t>Kraj in Datum</t>
  </si>
  <si>
    <t xml:space="preserve">Podpis in žig: </t>
  </si>
  <si>
    <t>Zamenjava ključavnice in kljuke z manjšimi nastavitvami okovja (ena vrata drsna) popravilo manjših poškodb vratnega krila in podboja z kitanjem in opleskom</t>
  </si>
  <si>
    <t>RAZNO</t>
  </si>
  <si>
    <t>Kompletno čiščenje stanovanja po opravljenih delih</t>
  </si>
  <si>
    <t>D</t>
  </si>
  <si>
    <t>Čiščenje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</si>
</sst>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2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1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i/>
      <u/>
      <sz val="11"/>
      <name val="Arial"/>
      <family val="2"/>
      <charset val="238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  <charset val="238"/>
    </font>
    <font>
      <sz val="8"/>
      <name val="Calibri"/>
      <family val="2"/>
      <scheme val="minor"/>
    </font>
    <font>
      <sz val="12"/>
      <color theme="1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89">
    <xf numFmtId="0" fontId="0" fillId="0" borderId="0" xfId="0"/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/>
    <xf numFmtId="49" fontId="2" fillId="0" borderId="0" xfId="0" applyNumberFormat="1" applyFont="1"/>
    <xf numFmtId="49" fontId="5" fillId="0" borderId="0" xfId="0" applyNumberFormat="1" applyFont="1"/>
    <xf numFmtId="49" fontId="6" fillId="0" borderId="0" xfId="0" applyNumberFormat="1" applyFont="1"/>
    <xf numFmtId="2" fontId="6" fillId="0" borderId="0" xfId="0" applyNumberFormat="1" applyFont="1" applyAlignment="1">
      <alignment horizontal="left" vertical="top"/>
    </xf>
    <xf numFmtId="49" fontId="7" fillId="0" borderId="0" xfId="0" applyNumberFormat="1" applyFont="1"/>
    <xf numFmtId="49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vertical="top"/>
    </xf>
    <xf numFmtId="0" fontId="6" fillId="0" borderId="0" xfId="0" applyFont="1"/>
    <xf numFmtId="49" fontId="8" fillId="0" borderId="0" xfId="0" applyNumberFormat="1" applyFont="1"/>
    <xf numFmtId="49" fontId="9" fillId="0" borderId="0" xfId="0" applyNumberFormat="1" applyFont="1"/>
    <xf numFmtId="0" fontId="5" fillId="0" borderId="0" xfId="0" applyFont="1" applyAlignment="1">
      <alignment horizontal="left" vertical="center"/>
    </xf>
    <xf numFmtId="49" fontId="5" fillId="0" borderId="0" xfId="0" applyNumberFormat="1" applyFont="1" applyAlignment="1">
      <alignment vertical="center"/>
    </xf>
    <xf numFmtId="49" fontId="9" fillId="0" borderId="0" xfId="0" applyNumberFormat="1" applyFont="1" applyAlignment="1">
      <alignment vertical="center"/>
    </xf>
    <xf numFmtId="164" fontId="5" fillId="0" borderId="0" xfId="0" applyNumberFormat="1" applyFont="1" applyAlignment="1">
      <alignment vertical="center"/>
    </xf>
    <xf numFmtId="2" fontId="6" fillId="0" borderId="0" xfId="0" applyNumberFormat="1" applyFont="1" applyAlignment="1">
      <alignment vertical="top"/>
    </xf>
    <xf numFmtId="49" fontId="12" fillId="0" borderId="0" xfId="0" applyNumberFormat="1" applyFont="1"/>
    <xf numFmtId="49" fontId="13" fillId="0" borderId="0" xfId="0" applyNumberFormat="1" applyFont="1" applyAlignment="1">
      <alignment wrapText="1"/>
    </xf>
    <xf numFmtId="49" fontId="14" fillId="0" borderId="0" xfId="1" applyNumberFormat="1" applyFont="1" applyAlignment="1"/>
    <xf numFmtId="164" fontId="4" fillId="0" borderId="0" xfId="0" applyNumberFormat="1" applyFont="1" applyAlignment="1">
      <alignment horizontal="center" vertical="center" wrapText="1"/>
    </xf>
    <xf numFmtId="2" fontId="5" fillId="0" borderId="0" xfId="0" applyNumberFormat="1" applyFont="1" applyAlignment="1">
      <alignment horizontal="left" vertical="top"/>
    </xf>
    <xf numFmtId="49" fontId="10" fillId="0" borderId="0" xfId="0" quotePrefix="1" applyNumberFormat="1" applyFont="1" applyAlignment="1">
      <alignment horizontal="left" vertical="center"/>
    </xf>
    <xf numFmtId="164" fontId="15" fillId="0" borderId="2" xfId="0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49" fontId="11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/>
    </xf>
    <xf numFmtId="0" fontId="19" fillId="0" borderId="0" xfId="0" applyFont="1"/>
    <xf numFmtId="0" fontId="19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1" fillId="0" borderId="0" xfId="0" applyFont="1" applyAlignment="1">
      <alignment horizontal="left" vertical="center" wrapText="1"/>
    </xf>
    <xf numFmtId="49" fontId="6" fillId="0" borderId="0" xfId="0" applyNumberFormat="1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2" fontId="15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0" fontId="15" fillId="0" borderId="0" xfId="0" applyFont="1"/>
    <xf numFmtId="0" fontId="23" fillId="0" borderId="0" xfId="0" applyFont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vertical="center"/>
    </xf>
    <xf numFmtId="2" fontId="15" fillId="0" borderId="0" xfId="0" applyNumberFormat="1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164" fontId="23" fillId="0" borderId="0" xfId="0" applyNumberFormat="1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2" fontId="21" fillId="0" borderId="0" xfId="0" applyNumberFormat="1" applyFont="1" applyAlignment="1">
      <alignment horizontal="center" vertical="center"/>
    </xf>
    <xf numFmtId="164" fontId="21" fillId="0" borderId="0" xfId="0" applyNumberFormat="1" applyFont="1" applyAlignment="1">
      <alignment horizontal="center" vertical="center"/>
    </xf>
    <xf numFmtId="0" fontId="21" fillId="0" borderId="0" xfId="0" applyFont="1"/>
    <xf numFmtId="164" fontId="2" fillId="0" borderId="0" xfId="0" quotePrefix="1" applyNumberFormat="1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0" fillId="0" borderId="0" xfId="0" applyAlignment="1">
      <alignment wrapText="1"/>
    </xf>
    <xf numFmtId="164" fontId="21" fillId="0" borderId="0" xfId="0" applyNumberFormat="1" applyFont="1" applyAlignment="1">
      <alignment vertical="center"/>
    </xf>
    <xf numFmtId="164" fontId="21" fillId="0" borderId="0" xfId="0" applyNumberFormat="1" applyFont="1" applyAlignment="1">
      <alignment vertical="center" wrapText="1"/>
    </xf>
    <xf numFmtId="2" fontId="2" fillId="0" borderId="0" xfId="0" applyNumberFormat="1" applyFont="1" applyAlignment="1">
      <alignment vertical="center"/>
    </xf>
    <xf numFmtId="164" fontId="5" fillId="0" borderId="3" xfId="0" applyNumberFormat="1" applyFont="1" applyBorder="1"/>
    <xf numFmtId="49" fontId="5" fillId="0" borderId="3" xfId="0" applyNumberFormat="1" applyFont="1" applyBorder="1" applyAlignment="1">
      <alignment horizontal="left" vertical="center"/>
    </xf>
    <xf numFmtId="165" fontId="5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wrapText="1"/>
    </xf>
    <xf numFmtId="49" fontId="5" fillId="0" borderId="3" xfId="0" applyNumberFormat="1" applyFont="1" applyBorder="1" applyAlignment="1">
      <alignment horizontal="right" wrapText="1"/>
    </xf>
    <xf numFmtId="164" fontId="5" fillId="0" borderId="3" xfId="0" applyNumberFormat="1" applyFont="1" applyBorder="1" applyAlignment="1">
      <alignment wrapText="1"/>
    </xf>
    <xf numFmtId="164" fontId="17" fillId="0" borderId="0" xfId="0" applyNumberFormat="1" applyFont="1"/>
    <xf numFmtId="49" fontId="24" fillId="0" borderId="0" xfId="0" applyNumberFormat="1" applyFont="1" applyAlignment="1">
      <alignment wrapText="1"/>
    </xf>
    <xf numFmtId="0" fontId="21" fillId="0" borderId="0" xfId="0" applyFont="1" applyAlignment="1">
      <alignment wrapText="1"/>
    </xf>
    <xf numFmtId="164" fontId="5" fillId="0" borderId="0" xfId="0" applyNumberFormat="1" applyFont="1"/>
    <xf numFmtId="49" fontId="5" fillId="0" borderId="3" xfId="0" applyNumberFormat="1" applyFont="1" applyBorder="1" applyAlignment="1">
      <alignment horizontal="left" vertical="center" wrapText="1"/>
    </xf>
    <xf numFmtId="49" fontId="17" fillId="0" borderId="0" xfId="0" applyNumberFormat="1" applyFont="1" applyAlignment="1">
      <alignment horizontal="left" vertical="center" wrapText="1"/>
    </xf>
    <xf numFmtId="49" fontId="18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 vertical="center"/>
    </xf>
    <xf numFmtId="49" fontId="11" fillId="0" borderId="0" xfId="0" applyNumberFormat="1" applyFont="1" applyAlignment="1">
      <alignment horizontal="left" vertical="center" wrapText="1"/>
    </xf>
    <xf numFmtId="49" fontId="6" fillId="0" borderId="0" xfId="0" applyNumberFormat="1" applyFont="1" applyAlignment="1">
      <alignment horizontal="justify" vertical="top" wrapText="1"/>
    </xf>
    <xf numFmtId="0" fontId="6" fillId="0" borderId="0" xfId="0" applyFont="1" applyAlignment="1">
      <alignment horizontal="justify" vertical="top"/>
    </xf>
    <xf numFmtId="49" fontId="5" fillId="0" borderId="3" xfId="0" applyNumberFormat="1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</cellXfs>
  <cellStyles count="2">
    <cellStyle name="Hiperpovezava" xfId="1" builtinId="8"/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1026821</xdr:colOff>
      <xdr:row>1</xdr:row>
      <xdr:rowOff>0</xdr:rowOff>
    </xdr:from>
    <xdr:ext cx="184731" cy="937629"/>
    <xdr:sp macro="" textlink="">
      <xdr:nvSpPr>
        <xdr:cNvPr id="5" name="Pravokotnik 4">
          <a:extLst>
            <a:ext uri="{FF2B5EF4-FFF2-40B4-BE49-F238E27FC236}">
              <a16:creationId xmlns:a16="http://schemas.microsoft.com/office/drawing/2014/main" id="{92CB29DC-1629-4C7D-9627-3919CDDF3DD8}"/>
            </a:ext>
          </a:extLst>
        </xdr:cNvPr>
        <xdr:cNvSpPr/>
      </xdr:nvSpPr>
      <xdr:spPr>
        <a:xfrm>
          <a:off x="5074946" y="8742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sl-SI" sz="5400" b="1" cap="none" spc="0">
            <a:ln w="22225">
              <a:solidFill>
                <a:schemeClr val="accent2"/>
              </a:solidFill>
              <a:prstDash val="solid"/>
            </a:ln>
            <a:solidFill>
              <a:schemeClr val="accent2">
                <a:lumMod val="40000"/>
                <a:lumOff val="60000"/>
              </a:schemeClr>
            </a:solidFill>
            <a:effectLst/>
          </a:endParaRPr>
        </a:p>
      </xdr:txBody>
    </xdr:sp>
    <xdr:clientData/>
  </xdr:oneCellAnchor>
  <xdr:oneCellAnchor>
    <xdr:from>
      <xdr:col>4</xdr:col>
      <xdr:colOff>1056045</xdr:colOff>
      <xdr:row>1</xdr:row>
      <xdr:rowOff>0</xdr:rowOff>
    </xdr:from>
    <xdr:ext cx="65" cy="172227"/>
    <xdr:sp macro="" textlink="">
      <xdr:nvSpPr>
        <xdr:cNvPr id="6" name="PoljeZBesedilom 3">
          <a:extLst>
            <a:ext uri="{FF2B5EF4-FFF2-40B4-BE49-F238E27FC236}">
              <a16:creationId xmlns:a16="http://schemas.microsoft.com/office/drawing/2014/main" id="{0652592C-E4DE-42B3-8932-86873C4AC04B}"/>
            </a:ext>
          </a:extLst>
        </xdr:cNvPr>
        <xdr:cNvSpPr txBox="1"/>
      </xdr:nvSpPr>
      <xdr:spPr>
        <a:xfrm>
          <a:off x="5104170" y="142122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sl-SI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47"/>
  <sheetViews>
    <sheetView view="pageBreakPreview" topLeftCell="A10" zoomScaleNormal="100" zoomScaleSheetLayoutView="100" workbookViewId="0">
      <selection activeCell="E30" sqref="E30"/>
    </sheetView>
  </sheetViews>
  <sheetFormatPr defaultRowHeight="14.25" x14ac:dyDescent="0.2"/>
  <cols>
    <col min="1" max="1" width="2.5703125" style="4" customWidth="1"/>
    <col min="2" max="2" width="20.140625" style="4" customWidth="1"/>
    <col min="3" max="3" width="15.42578125" style="4" customWidth="1"/>
    <col min="4" max="4" width="25.140625" style="4" customWidth="1"/>
    <col min="5" max="5" width="29.5703125" style="4" customWidth="1"/>
    <col min="6" max="6" width="17" style="4" customWidth="1"/>
    <col min="7" max="7" width="17.140625" style="4" customWidth="1"/>
    <col min="8" max="257" width="9.140625" style="4"/>
    <col min="258" max="258" width="17.28515625" style="4" customWidth="1"/>
    <col min="259" max="259" width="20.42578125" style="4" customWidth="1"/>
    <col min="260" max="260" width="23" style="4" customWidth="1"/>
    <col min="261" max="261" width="31.5703125" style="4" customWidth="1"/>
    <col min="262" max="513" width="9.140625" style="4"/>
    <col min="514" max="514" width="17.28515625" style="4" customWidth="1"/>
    <col min="515" max="515" width="20.42578125" style="4" customWidth="1"/>
    <col min="516" max="516" width="23" style="4" customWidth="1"/>
    <col min="517" max="517" width="31.5703125" style="4" customWidth="1"/>
    <col min="518" max="769" width="9.140625" style="4"/>
    <col min="770" max="770" width="17.28515625" style="4" customWidth="1"/>
    <col min="771" max="771" width="20.42578125" style="4" customWidth="1"/>
    <col min="772" max="772" width="23" style="4" customWidth="1"/>
    <col min="773" max="773" width="31.5703125" style="4" customWidth="1"/>
    <col min="774" max="1025" width="9.140625" style="4"/>
    <col min="1026" max="1026" width="17.28515625" style="4" customWidth="1"/>
    <col min="1027" max="1027" width="20.42578125" style="4" customWidth="1"/>
    <col min="1028" max="1028" width="23" style="4" customWidth="1"/>
    <col min="1029" max="1029" width="31.5703125" style="4" customWidth="1"/>
    <col min="1030" max="1281" width="9.140625" style="4"/>
    <col min="1282" max="1282" width="17.28515625" style="4" customWidth="1"/>
    <col min="1283" max="1283" width="20.42578125" style="4" customWidth="1"/>
    <col min="1284" max="1284" width="23" style="4" customWidth="1"/>
    <col min="1285" max="1285" width="31.5703125" style="4" customWidth="1"/>
    <col min="1286" max="1537" width="9.140625" style="4"/>
    <col min="1538" max="1538" width="17.28515625" style="4" customWidth="1"/>
    <col min="1539" max="1539" width="20.42578125" style="4" customWidth="1"/>
    <col min="1540" max="1540" width="23" style="4" customWidth="1"/>
    <col min="1541" max="1541" width="31.5703125" style="4" customWidth="1"/>
    <col min="1542" max="1793" width="9.140625" style="4"/>
    <col min="1794" max="1794" width="17.28515625" style="4" customWidth="1"/>
    <col min="1795" max="1795" width="20.42578125" style="4" customWidth="1"/>
    <col min="1796" max="1796" width="23" style="4" customWidth="1"/>
    <col min="1797" max="1797" width="31.5703125" style="4" customWidth="1"/>
    <col min="1798" max="2049" width="9.140625" style="4"/>
    <col min="2050" max="2050" width="17.28515625" style="4" customWidth="1"/>
    <col min="2051" max="2051" width="20.42578125" style="4" customWidth="1"/>
    <col min="2052" max="2052" width="23" style="4" customWidth="1"/>
    <col min="2053" max="2053" width="31.5703125" style="4" customWidth="1"/>
    <col min="2054" max="2305" width="9.140625" style="4"/>
    <col min="2306" max="2306" width="17.28515625" style="4" customWidth="1"/>
    <col min="2307" max="2307" width="20.42578125" style="4" customWidth="1"/>
    <col min="2308" max="2308" width="23" style="4" customWidth="1"/>
    <col min="2309" max="2309" width="31.5703125" style="4" customWidth="1"/>
    <col min="2310" max="2561" width="9.140625" style="4"/>
    <col min="2562" max="2562" width="17.28515625" style="4" customWidth="1"/>
    <col min="2563" max="2563" width="20.42578125" style="4" customWidth="1"/>
    <col min="2564" max="2564" width="23" style="4" customWidth="1"/>
    <col min="2565" max="2565" width="31.5703125" style="4" customWidth="1"/>
    <col min="2566" max="2817" width="9.140625" style="4"/>
    <col min="2818" max="2818" width="17.28515625" style="4" customWidth="1"/>
    <col min="2819" max="2819" width="20.42578125" style="4" customWidth="1"/>
    <col min="2820" max="2820" width="23" style="4" customWidth="1"/>
    <col min="2821" max="2821" width="31.5703125" style="4" customWidth="1"/>
    <col min="2822" max="3073" width="9.140625" style="4"/>
    <col min="3074" max="3074" width="17.28515625" style="4" customWidth="1"/>
    <col min="3075" max="3075" width="20.42578125" style="4" customWidth="1"/>
    <col min="3076" max="3076" width="23" style="4" customWidth="1"/>
    <col min="3077" max="3077" width="31.5703125" style="4" customWidth="1"/>
    <col min="3078" max="3329" width="9.140625" style="4"/>
    <col min="3330" max="3330" width="17.28515625" style="4" customWidth="1"/>
    <col min="3331" max="3331" width="20.42578125" style="4" customWidth="1"/>
    <col min="3332" max="3332" width="23" style="4" customWidth="1"/>
    <col min="3333" max="3333" width="31.5703125" style="4" customWidth="1"/>
    <col min="3334" max="3585" width="9.140625" style="4"/>
    <col min="3586" max="3586" width="17.28515625" style="4" customWidth="1"/>
    <col min="3587" max="3587" width="20.42578125" style="4" customWidth="1"/>
    <col min="3588" max="3588" width="23" style="4" customWidth="1"/>
    <col min="3589" max="3589" width="31.5703125" style="4" customWidth="1"/>
    <col min="3590" max="3841" width="9.140625" style="4"/>
    <col min="3842" max="3842" width="17.28515625" style="4" customWidth="1"/>
    <col min="3843" max="3843" width="20.42578125" style="4" customWidth="1"/>
    <col min="3844" max="3844" width="23" style="4" customWidth="1"/>
    <col min="3845" max="3845" width="31.5703125" style="4" customWidth="1"/>
    <col min="3846" max="4097" width="9.140625" style="4"/>
    <col min="4098" max="4098" width="17.28515625" style="4" customWidth="1"/>
    <col min="4099" max="4099" width="20.42578125" style="4" customWidth="1"/>
    <col min="4100" max="4100" width="23" style="4" customWidth="1"/>
    <col min="4101" max="4101" width="31.5703125" style="4" customWidth="1"/>
    <col min="4102" max="4353" width="9.140625" style="4"/>
    <col min="4354" max="4354" width="17.28515625" style="4" customWidth="1"/>
    <col min="4355" max="4355" width="20.42578125" style="4" customWidth="1"/>
    <col min="4356" max="4356" width="23" style="4" customWidth="1"/>
    <col min="4357" max="4357" width="31.5703125" style="4" customWidth="1"/>
    <col min="4358" max="4609" width="9.140625" style="4"/>
    <col min="4610" max="4610" width="17.28515625" style="4" customWidth="1"/>
    <col min="4611" max="4611" width="20.42578125" style="4" customWidth="1"/>
    <col min="4612" max="4612" width="23" style="4" customWidth="1"/>
    <col min="4613" max="4613" width="31.5703125" style="4" customWidth="1"/>
    <col min="4614" max="4865" width="9.140625" style="4"/>
    <col min="4866" max="4866" width="17.28515625" style="4" customWidth="1"/>
    <col min="4867" max="4867" width="20.42578125" style="4" customWidth="1"/>
    <col min="4868" max="4868" width="23" style="4" customWidth="1"/>
    <col min="4869" max="4869" width="31.5703125" style="4" customWidth="1"/>
    <col min="4870" max="5121" width="9.140625" style="4"/>
    <col min="5122" max="5122" width="17.28515625" style="4" customWidth="1"/>
    <col min="5123" max="5123" width="20.42578125" style="4" customWidth="1"/>
    <col min="5124" max="5124" width="23" style="4" customWidth="1"/>
    <col min="5125" max="5125" width="31.5703125" style="4" customWidth="1"/>
    <col min="5126" max="5377" width="9.140625" style="4"/>
    <col min="5378" max="5378" width="17.28515625" style="4" customWidth="1"/>
    <col min="5379" max="5379" width="20.42578125" style="4" customWidth="1"/>
    <col min="5380" max="5380" width="23" style="4" customWidth="1"/>
    <col min="5381" max="5381" width="31.5703125" style="4" customWidth="1"/>
    <col min="5382" max="5633" width="9.140625" style="4"/>
    <col min="5634" max="5634" width="17.28515625" style="4" customWidth="1"/>
    <col min="5635" max="5635" width="20.42578125" style="4" customWidth="1"/>
    <col min="5636" max="5636" width="23" style="4" customWidth="1"/>
    <col min="5637" max="5637" width="31.5703125" style="4" customWidth="1"/>
    <col min="5638" max="5889" width="9.140625" style="4"/>
    <col min="5890" max="5890" width="17.28515625" style="4" customWidth="1"/>
    <col min="5891" max="5891" width="20.42578125" style="4" customWidth="1"/>
    <col min="5892" max="5892" width="23" style="4" customWidth="1"/>
    <col min="5893" max="5893" width="31.5703125" style="4" customWidth="1"/>
    <col min="5894" max="6145" width="9.140625" style="4"/>
    <col min="6146" max="6146" width="17.28515625" style="4" customWidth="1"/>
    <col min="6147" max="6147" width="20.42578125" style="4" customWidth="1"/>
    <col min="6148" max="6148" width="23" style="4" customWidth="1"/>
    <col min="6149" max="6149" width="31.5703125" style="4" customWidth="1"/>
    <col min="6150" max="6401" width="9.140625" style="4"/>
    <col min="6402" max="6402" width="17.28515625" style="4" customWidth="1"/>
    <col min="6403" max="6403" width="20.42578125" style="4" customWidth="1"/>
    <col min="6404" max="6404" width="23" style="4" customWidth="1"/>
    <col min="6405" max="6405" width="31.5703125" style="4" customWidth="1"/>
    <col min="6406" max="6657" width="9.140625" style="4"/>
    <col min="6658" max="6658" width="17.28515625" style="4" customWidth="1"/>
    <col min="6659" max="6659" width="20.42578125" style="4" customWidth="1"/>
    <col min="6660" max="6660" width="23" style="4" customWidth="1"/>
    <col min="6661" max="6661" width="31.5703125" style="4" customWidth="1"/>
    <col min="6662" max="6913" width="9.140625" style="4"/>
    <col min="6914" max="6914" width="17.28515625" style="4" customWidth="1"/>
    <col min="6915" max="6915" width="20.42578125" style="4" customWidth="1"/>
    <col min="6916" max="6916" width="23" style="4" customWidth="1"/>
    <col min="6917" max="6917" width="31.5703125" style="4" customWidth="1"/>
    <col min="6918" max="7169" width="9.140625" style="4"/>
    <col min="7170" max="7170" width="17.28515625" style="4" customWidth="1"/>
    <col min="7171" max="7171" width="20.42578125" style="4" customWidth="1"/>
    <col min="7172" max="7172" width="23" style="4" customWidth="1"/>
    <col min="7173" max="7173" width="31.5703125" style="4" customWidth="1"/>
    <col min="7174" max="7425" width="9.140625" style="4"/>
    <col min="7426" max="7426" width="17.28515625" style="4" customWidth="1"/>
    <col min="7427" max="7427" width="20.42578125" style="4" customWidth="1"/>
    <col min="7428" max="7428" width="23" style="4" customWidth="1"/>
    <col min="7429" max="7429" width="31.5703125" style="4" customWidth="1"/>
    <col min="7430" max="7681" width="9.140625" style="4"/>
    <col min="7682" max="7682" width="17.28515625" style="4" customWidth="1"/>
    <col min="7683" max="7683" width="20.42578125" style="4" customWidth="1"/>
    <col min="7684" max="7684" width="23" style="4" customWidth="1"/>
    <col min="7685" max="7685" width="31.5703125" style="4" customWidth="1"/>
    <col min="7686" max="7937" width="9.140625" style="4"/>
    <col min="7938" max="7938" width="17.28515625" style="4" customWidth="1"/>
    <col min="7939" max="7939" width="20.42578125" style="4" customWidth="1"/>
    <col min="7940" max="7940" width="23" style="4" customWidth="1"/>
    <col min="7941" max="7941" width="31.5703125" style="4" customWidth="1"/>
    <col min="7942" max="8193" width="9.140625" style="4"/>
    <col min="8194" max="8194" width="17.28515625" style="4" customWidth="1"/>
    <col min="8195" max="8195" width="20.42578125" style="4" customWidth="1"/>
    <col min="8196" max="8196" width="23" style="4" customWidth="1"/>
    <col min="8197" max="8197" width="31.5703125" style="4" customWidth="1"/>
    <col min="8198" max="8449" width="9.140625" style="4"/>
    <col min="8450" max="8450" width="17.28515625" style="4" customWidth="1"/>
    <col min="8451" max="8451" width="20.42578125" style="4" customWidth="1"/>
    <col min="8452" max="8452" width="23" style="4" customWidth="1"/>
    <col min="8453" max="8453" width="31.5703125" style="4" customWidth="1"/>
    <col min="8454" max="8705" width="9.140625" style="4"/>
    <col min="8706" max="8706" width="17.28515625" style="4" customWidth="1"/>
    <col min="8707" max="8707" width="20.42578125" style="4" customWidth="1"/>
    <col min="8708" max="8708" width="23" style="4" customWidth="1"/>
    <col min="8709" max="8709" width="31.5703125" style="4" customWidth="1"/>
    <col min="8710" max="8961" width="9.140625" style="4"/>
    <col min="8962" max="8962" width="17.28515625" style="4" customWidth="1"/>
    <col min="8963" max="8963" width="20.42578125" style="4" customWidth="1"/>
    <col min="8964" max="8964" width="23" style="4" customWidth="1"/>
    <col min="8965" max="8965" width="31.5703125" style="4" customWidth="1"/>
    <col min="8966" max="9217" width="9.140625" style="4"/>
    <col min="9218" max="9218" width="17.28515625" style="4" customWidth="1"/>
    <col min="9219" max="9219" width="20.42578125" style="4" customWidth="1"/>
    <col min="9220" max="9220" width="23" style="4" customWidth="1"/>
    <col min="9221" max="9221" width="31.5703125" style="4" customWidth="1"/>
    <col min="9222" max="9473" width="9.140625" style="4"/>
    <col min="9474" max="9474" width="17.28515625" style="4" customWidth="1"/>
    <col min="9475" max="9475" width="20.42578125" style="4" customWidth="1"/>
    <col min="9476" max="9476" width="23" style="4" customWidth="1"/>
    <col min="9477" max="9477" width="31.5703125" style="4" customWidth="1"/>
    <col min="9478" max="9729" width="9.140625" style="4"/>
    <col min="9730" max="9730" width="17.28515625" style="4" customWidth="1"/>
    <col min="9731" max="9731" width="20.42578125" style="4" customWidth="1"/>
    <col min="9732" max="9732" width="23" style="4" customWidth="1"/>
    <col min="9733" max="9733" width="31.5703125" style="4" customWidth="1"/>
    <col min="9734" max="9985" width="9.140625" style="4"/>
    <col min="9986" max="9986" width="17.28515625" style="4" customWidth="1"/>
    <col min="9987" max="9987" width="20.42578125" style="4" customWidth="1"/>
    <col min="9988" max="9988" width="23" style="4" customWidth="1"/>
    <col min="9989" max="9989" width="31.5703125" style="4" customWidth="1"/>
    <col min="9990" max="10241" width="9.140625" style="4"/>
    <col min="10242" max="10242" width="17.28515625" style="4" customWidth="1"/>
    <col min="10243" max="10243" width="20.42578125" style="4" customWidth="1"/>
    <col min="10244" max="10244" width="23" style="4" customWidth="1"/>
    <col min="10245" max="10245" width="31.5703125" style="4" customWidth="1"/>
    <col min="10246" max="10497" width="9.140625" style="4"/>
    <col min="10498" max="10498" width="17.28515625" style="4" customWidth="1"/>
    <col min="10499" max="10499" width="20.42578125" style="4" customWidth="1"/>
    <col min="10500" max="10500" width="23" style="4" customWidth="1"/>
    <col min="10501" max="10501" width="31.5703125" style="4" customWidth="1"/>
    <col min="10502" max="10753" width="9.140625" style="4"/>
    <col min="10754" max="10754" width="17.28515625" style="4" customWidth="1"/>
    <col min="10755" max="10755" width="20.42578125" style="4" customWidth="1"/>
    <col min="10756" max="10756" width="23" style="4" customWidth="1"/>
    <col min="10757" max="10757" width="31.5703125" style="4" customWidth="1"/>
    <col min="10758" max="11009" width="9.140625" style="4"/>
    <col min="11010" max="11010" width="17.28515625" style="4" customWidth="1"/>
    <col min="11011" max="11011" width="20.42578125" style="4" customWidth="1"/>
    <col min="11012" max="11012" width="23" style="4" customWidth="1"/>
    <col min="11013" max="11013" width="31.5703125" style="4" customWidth="1"/>
    <col min="11014" max="11265" width="9.140625" style="4"/>
    <col min="11266" max="11266" width="17.28515625" style="4" customWidth="1"/>
    <col min="11267" max="11267" width="20.42578125" style="4" customWidth="1"/>
    <col min="11268" max="11268" width="23" style="4" customWidth="1"/>
    <col min="11269" max="11269" width="31.5703125" style="4" customWidth="1"/>
    <col min="11270" max="11521" width="9.140625" style="4"/>
    <col min="11522" max="11522" width="17.28515625" style="4" customWidth="1"/>
    <col min="11523" max="11523" width="20.42578125" style="4" customWidth="1"/>
    <col min="11524" max="11524" width="23" style="4" customWidth="1"/>
    <col min="11525" max="11525" width="31.5703125" style="4" customWidth="1"/>
    <col min="11526" max="11777" width="9.140625" style="4"/>
    <col min="11778" max="11778" width="17.28515625" style="4" customWidth="1"/>
    <col min="11779" max="11779" width="20.42578125" style="4" customWidth="1"/>
    <col min="11780" max="11780" width="23" style="4" customWidth="1"/>
    <col min="11781" max="11781" width="31.5703125" style="4" customWidth="1"/>
    <col min="11782" max="12033" width="9.140625" style="4"/>
    <col min="12034" max="12034" width="17.28515625" style="4" customWidth="1"/>
    <col min="12035" max="12035" width="20.42578125" style="4" customWidth="1"/>
    <col min="12036" max="12036" width="23" style="4" customWidth="1"/>
    <col min="12037" max="12037" width="31.5703125" style="4" customWidth="1"/>
    <col min="12038" max="12289" width="9.140625" style="4"/>
    <col min="12290" max="12290" width="17.28515625" style="4" customWidth="1"/>
    <col min="12291" max="12291" width="20.42578125" style="4" customWidth="1"/>
    <col min="12292" max="12292" width="23" style="4" customWidth="1"/>
    <col min="12293" max="12293" width="31.5703125" style="4" customWidth="1"/>
    <col min="12294" max="12545" width="9.140625" style="4"/>
    <col min="12546" max="12546" width="17.28515625" style="4" customWidth="1"/>
    <col min="12547" max="12547" width="20.42578125" style="4" customWidth="1"/>
    <col min="12548" max="12548" width="23" style="4" customWidth="1"/>
    <col min="12549" max="12549" width="31.5703125" style="4" customWidth="1"/>
    <col min="12550" max="12801" width="9.140625" style="4"/>
    <col min="12802" max="12802" width="17.28515625" style="4" customWidth="1"/>
    <col min="12803" max="12803" width="20.42578125" style="4" customWidth="1"/>
    <col min="12804" max="12804" width="23" style="4" customWidth="1"/>
    <col min="12805" max="12805" width="31.5703125" style="4" customWidth="1"/>
    <col min="12806" max="13057" width="9.140625" style="4"/>
    <col min="13058" max="13058" width="17.28515625" style="4" customWidth="1"/>
    <col min="13059" max="13059" width="20.42578125" style="4" customWidth="1"/>
    <col min="13060" max="13060" width="23" style="4" customWidth="1"/>
    <col min="13061" max="13061" width="31.5703125" style="4" customWidth="1"/>
    <col min="13062" max="13313" width="9.140625" style="4"/>
    <col min="13314" max="13314" width="17.28515625" style="4" customWidth="1"/>
    <col min="13315" max="13315" width="20.42578125" style="4" customWidth="1"/>
    <col min="13316" max="13316" width="23" style="4" customWidth="1"/>
    <col min="13317" max="13317" width="31.5703125" style="4" customWidth="1"/>
    <col min="13318" max="13569" width="9.140625" style="4"/>
    <col min="13570" max="13570" width="17.28515625" style="4" customWidth="1"/>
    <col min="13571" max="13571" width="20.42578125" style="4" customWidth="1"/>
    <col min="13572" max="13572" width="23" style="4" customWidth="1"/>
    <col min="13573" max="13573" width="31.5703125" style="4" customWidth="1"/>
    <col min="13574" max="13825" width="9.140625" style="4"/>
    <col min="13826" max="13826" width="17.28515625" style="4" customWidth="1"/>
    <col min="13827" max="13827" width="20.42578125" style="4" customWidth="1"/>
    <col min="13828" max="13828" width="23" style="4" customWidth="1"/>
    <col min="13829" max="13829" width="31.5703125" style="4" customWidth="1"/>
    <col min="13830" max="14081" width="9.140625" style="4"/>
    <col min="14082" max="14082" width="17.28515625" style="4" customWidth="1"/>
    <col min="14083" max="14083" width="20.42578125" style="4" customWidth="1"/>
    <col min="14084" max="14084" width="23" style="4" customWidth="1"/>
    <col min="14085" max="14085" width="31.5703125" style="4" customWidth="1"/>
    <col min="14086" max="14337" width="9.140625" style="4"/>
    <col min="14338" max="14338" width="17.28515625" style="4" customWidth="1"/>
    <col min="14339" max="14339" width="20.42578125" style="4" customWidth="1"/>
    <col min="14340" max="14340" width="23" style="4" customWidth="1"/>
    <col min="14341" max="14341" width="31.5703125" style="4" customWidth="1"/>
    <col min="14342" max="14593" width="9.140625" style="4"/>
    <col min="14594" max="14594" width="17.28515625" style="4" customWidth="1"/>
    <col min="14595" max="14595" width="20.42578125" style="4" customWidth="1"/>
    <col min="14596" max="14596" width="23" style="4" customWidth="1"/>
    <col min="14597" max="14597" width="31.5703125" style="4" customWidth="1"/>
    <col min="14598" max="14849" width="9.140625" style="4"/>
    <col min="14850" max="14850" width="17.28515625" style="4" customWidth="1"/>
    <col min="14851" max="14851" width="20.42578125" style="4" customWidth="1"/>
    <col min="14852" max="14852" width="23" style="4" customWidth="1"/>
    <col min="14853" max="14853" width="31.5703125" style="4" customWidth="1"/>
    <col min="14854" max="15105" width="9.140625" style="4"/>
    <col min="15106" max="15106" width="17.28515625" style="4" customWidth="1"/>
    <col min="15107" max="15107" width="20.42578125" style="4" customWidth="1"/>
    <col min="15108" max="15108" width="23" style="4" customWidth="1"/>
    <col min="15109" max="15109" width="31.5703125" style="4" customWidth="1"/>
    <col min="15110" max="15361" width="9.140625" style="4"/>
    <col min="15362" max="15362" width="17.28515625" style="4" customWidth="1"/>
    <col min="15363" max="15363" width="20.42578125" style="4" customWidth="1"/>
    <col min="15364" max="15364" width="23" style="4" customWidth="1"/>
    <col min="15365" max="15365" width="31.5703125" style="4" customWidth="1"/>
    <col min="15366" max="15617" width="9.140625" style="4"/>
    <col min="15618" max="15618" width="17.28515625" style="4" customWidth="1"/>
    <col min="15619" max="15619" width="20.42578125" style="4" customWidth="1"/>
    <col min="15620" max="15620" width="23" style="4" customWidth="1"/>
    <col min="15621" max="15621" width="31.5703125" style="4" customWidth="1"/>
    <col min="15622" max="15873" width="9.140625" style="4"/>
    <col min="15874" max="15874" width="17.28515625" style="4" customWidth="1"/>
    <col min="15875" max="15875" width="20.42578125" style="4" customWidth="1"/>
    <col min="15876" max="15876" width="23" style="4" customWidth="1"/>
    <col min="15877" max="15877" width="31.5703125" style="4" customWidth="1"/>
    <col min="15878" max="16129" width="9.140625" style="4"/>
    <col min="16130" max="16130" width="17.28515625" style="4" customWidth="1"/>
    <col min="16131" max="16131" width="20.42578125" style="4" customWidth="1"/>
    <col min="16132" max="16132" width="23" style="4" customWidth="1"/>
    <col min="16133" max="16133" width="31.5703125" style="4" customWidth="1"/>
    <col min="16134" max="16384" width="9.140625" style="4"/>
  </cols>
  <sheetData>
    <row r="1" spans="2:6" x14ac:dyDescent="0.2">
      <c r="C1" s="16"/>
      <c r="D1" s="17"/>
      <c r="E1" s="15"/>
    </row>
    <row r="2" spans="2:6" ht="15" x14ac:dyDescent="0.25">
      <c r="B2" s="18"/>
      <c r="C2" s="15"/>
      <c r="D2" s="15"/>
      <c r="E2" s="15"/>
    </row>
    <row r="3" spans="2:6" ht="15" x14ac:dyDescent="0.2">
      <c r="B3" s="19"/>
      <c r="C3" s="17"/>
      <c r="D3" s="17"/>
      <c r="E3" s="15"/>
    </row>
    <row r="4" spans="2:6" ht="18" x14ac:dyDescent="0.25">
      <c r="B4" s="20" t="s">
        <v>0</v>
      </c>
      <c r="C4" s="41"/>
      <c r="D4" s="21"/>
      <c r="E4" s="22"/>
    </row>
    <row r="5" spans="2:6" ht="15" x14ac:dyDescent="0.25">
      <c r="B5" s="19"/>
      <c r="C5" s="18"/>
      <c r="D5" s="23"/>
      <c r="E5" s="15"/>
    </row>
    <row r="6" spans="2:6" ht="51" customHeight="1" x14ac:dyDescent="0.2">
      <c r="B6" s="36" t="s">
        <v>13</v>
      </c>
      <c r="C6" s="83" t="s">
        <v>79</v>
      </c>
      <c r="D6" s="83"/>
      <c r="E6" s="39"/>
    </row>
    <row r="7" spans="2:6" x14ac:dyDescent="0.2">
      <c r="B7" s="36" t="s">
        <v>14</v>
      </c>
      <c r="C7" s="82" t="s">
        <v>80</v>
      </c>
      <c r="D7" s="82"/>
      <c r="E7" s="82"/>
      <c r="F7" s="82"/>
    </row>
    <row r="8" spans="2:6" x14ac:dyDescent="0.2">
      <c r="B8" s="36" t="s">
        <v>15</v>
      </c>
      <c r="C8" s="82" t="s">
        <v>81</v>
      </c>
      <c r="D8" s="82"/>
      <c r="E8" s="82"/>
    </row>
    <row r="9" spans="2:6" ht="15" x14ac:dyDescent="0.25">
      <c r="B9" s="35" t="s">
        <v>65</v>
      </c>
      <c r="C9" s="18"/>
      <c r="D9" s="17"/>
      <c r="E9" s="15"/>
    </row>
    <row r="10" spans="2:6" ht="15" x14ac:dyDescent="0.25">
      <c r="B10" s="19"/>
      <c r="C10" s="18"/>
      <c r="D10" s="84"/>
      <c r="E10" s="85"/>
    </row>
    <row r="11" spans="2:6" ht="15" x14ac:dyDescent="0.2">
      <c r="B11" s="19"/>
      <c r="C11" s="17"/>
      <c r="D11" s="17"/>
      <c r="E11" s="15"/>
    </row>
    <row r="12" spans="2:6" ht="18" x14ac:dyDescent="0.25">
      <c r="B12" s="24" t="s">
        <v>1</v>
      </c>
      <c r="C12" s="25"/>
      <c r="D12" s="25"/>
      <c r="E12" s="15"/>
    </row>
    <row r="13" spans="2:6" ht="18" x14ac:dyDescent="0.25">
      <c r="B13" s="19"/>
      <c r="C13" s="25"/>
      <c r="D13" s="25"/>
      <c r="E13" s="15"/>
    </row>
    <row r="14" spans="2:6" ht="18" x14ac:dyDescent="0.2">
      <c r="B14" s="26"/>
      <c r="C14" s="27"/>
      <c r="D14" s="28"/>
      <c r="E14" s="29"/>
    </row>
    <row r="15" spans="2:6" ht="18" x14ac:dyDescent="0.2">
      <c r="B15" s="64" t="s">
        <v>57</v>
      </c>
      <c r="C15" s="47" t="s">
        <v>61</v>
      </c>
      <c r="D15" s="28"/>
      <c r="E15" s="29"/>
    </row>
    <row r="16" spans="2:6" ht="18" x14ac:dyDescent="0.2">
      <c r="B16" s="26"/>
      <c r="C16" s="27" t="s">
        <v>69</v>
      </c>
      <c r="D16" s="28"/>
      <c r="E16" s="29">
        <f>'Popis del'!H20</f>
        <v>0</v>
      </c>
    </row>
    <row r="17" spans="2:5" ht="18" x14ac:dyDescent="0.2">
      <c r="B17" s="26"/>
      <c r="C17" s="27" t="s">
        <v>70</v>
      </c>
      <c r="D17" s="28"/>
      <c r="E17" s="29">
        <f>'Popis del'!H28</f>
        <v>0</v>
      </c>
    </row>
    <row r="18" spans="2:5" ht="18" x14ac:dyDescent="0.2">
      <c r="B18" s="64" t="s">
        <v>28</v>
      </c>
      <c r="C18" s="47" t="s">
        <v>60</v>
      </c>
      <c r="D18" s="28"/>
      <c r="E18" s="29"/>
    </row>
    <row r="19" spans="2:5" ht="18" x14ac:dyDescent="0.2">
      <c r="B19" s="26"/>
      <c r="C19" s="27" t="s">
        <v>62</v>
      </c>
      <c r="D19" s="28"/>
      <c r="E19" s="29">
        <f>'Popis del'!H40</f>
        <v>0</v>
      </c>
    </row>
    <row r="20" spans="2:5" ht="18" x14ac:dyDescent="0.2">
      <c r="B20" s="26"/>
      <c r="C20" s="27" t="s">
        <v>68</v>
      </c>
      <c r="D20" s="28"/>
      <c r="E20" s="29">
        <f>'Popis del'!H50</f>
        <v>0</v>
      </c>
    </row>
    <row r="21" spans="2:5" ht="18" x14ac:dyDescent="0.2">
      <c r="B21" s="26"/>
      <c r="C21" s="27" t="s">
        <v>67</v>
      </c>
      <c r="D21" s="28"/>
      <c r="E21" s="29">
        <f>'Popis del'!H60</f>
        <v>0</v>
      </c>
    </row>
    <row r="22" spans="2:5" ht="18" x14ac:dyDescent="0.2">
      <c r="B22" s="26"/>
      <c r="C22" s="27" t="s">
        <v>71</v>
      </c>
      <c r="D22" s="28"/>
      <c r="E22" s="29">
        <f>'Popis del'!H68</f>
        <v>0</v>
      </c>
    </row>
    <row r="23" spans="2:5" ht="18" x14ac:dyDescent="0.2">
      <c r="B23" s="64" t="s">
        <v>39</v>
      </c>
      <c r="C23" s="47" t="s">
        <v>40</v>
      </c>
      <c r="D23" s="28"/>
      <c r="E23" s="29"/>
    </row>
    <row r="24" spans="2:5" ht="18" x14ac:dyDescent="0.2">
      <c r="B24" s="64"/>
      <c r="C24" s="27" t="s">
        <v>73</v>
      </c>
      <c r="D24" s="28"/>
      <c r="E24" s="29">
        <f>'Popis del'!H88</f>
        <v>0</v>
      </c>
    </row>
    <row r="25" spans="2:5" ht="18" x14ac:dyDescent="0.2">
      <c r="B25" s="64"/>
      <c r="C25" s="27" t="s">
        <v>77</v>
      </c>
      <c r="D25" s="28"/>
      <c r="E25" s="29">
        <f>'Popis del'!H102</f>
        <v>0</v>
      </c>
    </row>
    <row r="26" spans="2:5" ht="18" x14ac:dyDescent="0.2">
      <c r="B26" s="64"/>
      <c r="C26" s="27" t="s">
        <v>78</v>
      </c>
      <c r="D26" s="28"/>
      <c r="E26" s="29">
        <f>'Popis del'!H106</f>
        <v>0</v>
      </c>
    </row>
    <row r="27" spans="2:5" ht="18" x14ac:dyDescent="0.2">
      <c r="B27" s="64" t="s">
        <v>116</v>
      </c>
      <c r="C27" s="47" t="s">
        <v>114</v>
      </c>
      <c r="D27" s="28"/>
      <c r="E27" s="29"/>
    </row>
    <row r="28" spans="2:5" ht="15" x14ac:dyDescent="0.25">
      <c r="B28" s="30"/>
      <c r="C28" s="17" t="s">
        <v>117</v>
      </c>
      <c r="D28" s="18"/>
      <c r="E28" s="78">
        <f>'Popis del'!H112</f>
        <v>0</v>
      </c>
    </row>
    <row r="29" spans="2:5" ht="15" x14ac:dyDescent="0.25">
      <c r="B29" s="30"/>
      <c r="C29" s="17"/>
      <c r="D29" s="18"/>
      <c r="E29" s="78"/>
    </row>
    <row r="30" spans="2:5" x14ac:dyDescent="0.2">
      <c r="B30" s="86" t="s">
        <v>2</v>
      </c>
      <c r="C30" s="86"/>
      <c r="D30" s="70"/>
      <c r="E30" s="69">
        <f>'Popis del'!H113</f>
        <v>0</v>
      </c>
    </row>
    <row r="31" spans="2:5" ht="18" customHeight="1" x14ac:dyDescent="0.2">
      <c r="B31" s="87" t="s">
        <v>12</v>
      </c>
      <c r="C31" s="87"/>
      <c r="D31" s="71">
        <v>0</v>
      </c>
      <c r="E31" s="69">
        <f>E30*D31/1</f>
        <v>0</v>
      </c>
    </row>
    <row r="32" spans="2:5" x14ac:dyDescent="0.2">
      <c r="B32" s="79" t="s">
        <v>3</v>
      </c>
      <c r="C32" s="79"/>
      <c r="D32" s="79"/>
      <c r="E32" s="69">
        <f>E30-E31</f>
        <v>0</v>
      </c>
    </row>
    <row r="33" spans="2:5" x14ac:dyDescent="0.2">
      <c r="B33" s="72" t="s">
        <v>109</v>
      </c>
      <c r="C33" s="72"/>
      <c r="D33" s="73"/>
      <c r="E33" s="74">
        <f>E32*0.095</f>
        <v>0</v>
      </c>
    </row>
    <row r="34" spans="2:5" x14ac:dyDescent="0.2">
      <c r="B34" s="72" t="s">
        <v>110</v>
      </c>
      <c r="C34" s="72"/>
      <c r="D34" s="72"/>
      <c r="E34" s="74">
        <f>E32+E33</f>
        <v>0</v>
      </c>
    </row>
    <row r="35" spans="2:5" x14ac:dyDescent="0.2">
      <c r="B35" s="32"/>
      <c r="C35" s="32"/>
      <c r="D35" s="32"/>
      <c r="E35" s="75" t="s">
        <v>21</v>
      </c>
    </row>
    <row r="36" spans="2:5" x14ac:dyDescent="0.2">
      <c r="B36" s="32"/>
      <c r="C36" s="32"/>
      <c r="D36" s="32"/>
      <c r="E36" s="75"/>
    </row>
    <row r="37" spans="2:5" x14ac:dyDescent="0.2">
      <c r="B37" s="76" t="s">
        <v>111</v>
      </c>
      <c r="C37" s="76"/>
      <c r="D37" s="76"/>
      <c r="E37" s="76" t="s">
        <v>112</v>
      </c>
    </row>
    <row r="38" spans="2:5" ht="24.75" customHeight="1" x14ac:dyDescent="0.2">
      <c r="B38" s="80"/>
      <c r="C38" s="80"/>
      <c r="D38" s="40"/>
    </row>
    <row r="39" spans="2:5" x14ac:dyDescent="0.2">
      <c r="B39" s="32"/>
      <c r="C39" s="32"/>
      <c r="D39" s="32"/>
      <c r="E39" s="32"/>
    </row>
    <row r="40" spans="2:5" x14ac:dyDescent="0.2">
      <c r="B40" s="32"/>
      <c r="C40" s="32"/>
      <c r="D40" s="32"/>
      <c r="E40" s="32"/>
    </row>
    <row r="41" spans="2:5" x14ac:dyDescent="0.2">
      <c r="B41" s="32"/>
      <c r="C41" s="32"/>
      <c r="D41" s="32"/>
      <c r="E41" s="32"/>
    </row>
    <row r="42" spans="2:5" ht="15.75" customHeight="1" x14ac:dyDescent="0.2">
      <c r="B42" s="31"/>
      <c r="C42" s="31"/>
      <c r="D42" s="31"/>
      <c r="E42" s="31"/>
    </row>
    <row r="43" spans="2:5" x14ac:dyDescent="0.2">
      <c r="B43" s="33"/>
      <c r="C43" s="31"/>
      <c r="D43" s="31"/>
      <c r="E43" s="31"/>
    </row>
    <row r="44" spans="2:5" ht="15" customHeight="1" x14ac:dyDescent="0.2">
      <c r="B44" s="81"/>
      <c r="C44" s="81"/>
      <c r="D44" s="81"/>
      <c r="E44" s="81"/>
    </row>
    <row r="45" spans="2:5" x14ac:dyDescent="0.2">
      <c r="B45" s="32"/>
      <c r="C45" s="32"/>
      <c r="D45" s="32"/>
      <c r="E45" s="32"/>
    </row>
    <row r="46" spans="2:5" x14ac:dyDescent="0.2">
      <c r="B46" s="15"/>
      <c r="C46" s="17"/>
      <c r="D46" s="17"/>
      <c r="E46" s="15"/>
    </row>
    <row r="47" spans="2:5" x14ac:dyDescent="0.2">
      <c r="B47" s="15"/>
      <c r="C47" s="17"/>
      <c r="D47" s="17"/>
      <c r="E47" s="15"/>
    </row>
  </sheetData>
  <mergeCells count="9">
    <mergeCell ref="B32:D32"/>
    <mergeCell ref="B38:C38"/>
    <mergeCell ref="B44:E44"/>
    <mergeCell ref="C8:E8"/>
    <mergeCell ref="C6:D6"/>
    <mergeCell ref="C7:F7"/>
    <mergeCell ref="D10:E10"/>
    <mergeCell ref="B30:C30"/>
    <mergeCell ref="B31:C31"/>
  </mergeCells>
  <phoneticPr fontId="22" type="noConversion"/>
  <pageMargins left="0.70866141732283472" right="0.39370078740157483" top="0.70866141732283472" bottom="0.39370078740157483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H116"/>
  <sheetViews>
    <sheetView tabSelected="1" view="pageBreakPreview" zoomScale="85" zoomScaleNormal="85" zoomScaleSheetLayoutView="85" zoomScalePageLayoutView="70" workbookViewId="0">
      <selection activeCell="H113" sqref="H113"/>
    </sheetView>
  </sheetViews>
  <sheetFormatPr defaultColWidth="9.140625" defaultRowHeight="14.25" x14ac:dyDescent="0.2"/>
  <cols>
    <col min="1" max="1" width="4" style="4" customWidth="1"/>
    <col min="2" max="2" width="50.42578125" style="4" customWidth="1"/>
    <col min="3" max="3" width="6.5703125" style="1" customWidth="1"/>
    <col min="4" max="4" width="8.7109375" style="2" customWidth="1"/>
    <col min="5" max="5" width="3" style="1" customWidth="1"/>
    <col min="6" max="6" width="12.5703125" style="3" customWidth="1"/>
    <col min="7" max="7" width="2.28515625" style="1" customWidth="1"/>
    <col min="8" max="8" width="21.7109375" style="3" customWidth="1"/>
    <col min="9" max="16384" width="9.140625" style="4"/>
  </cols>
  <sheetData>
    <row r="2" spans="1:8" s="11" customFormat="1" ht="24" x14ac:dyDescent="0.2">
      <c r="C2" s="12" t="s">
        <v>4</v>
      </c>
      <c r="D2" s="13" t="s">
        <v>6</v>
      </c>
      <c r="E2" s="14"/>
      <c r="F2" s="34" t="s">
        <v>10</v>
      </c>
      <c r="G2" s="14"/>
      <c r="H2" s="34" t="s">
        <v>11</v>
      </c>
    </row>
    <row r="3" spans="1:8" s="5" customFormat="1" ht="12" x14ac:dyDescent="0.2">
      <c r="C3" s="6"/>
      <c r="D3" s="7"/>
      <c r="E3" s="8"/>
      <c r="F3" s="9"/>
      <c r="G3" s="8"/>
      <c r="H3" s="9"/>
    </row>
    <row r="4" spans="1:8" s="5" customFormat="1" ht="12" x14ac:dyDescent="0.2">
      <c r="C4" s="6"/>
      <c r="D4" s="7"/>
      <c r="E4" s="8"/>
      <c r="F4" s="9"/>
      <c r="G4" s="8"/>
      <c r="H4" s="9"/>
    </row>
    <row r="5" spans="1:8" s="53" customFormat="1" ht="27" customHeight="1" x14ac:dyDescent="0.25">
      <c r="A5" s="54" t="s">
        <v>9</v>
      </c>
      <c r="B5" s="54" t="s">
        <v>22</v>
      </c>
      <c r="C5" s="55"/>
      <c r="D5" s="56"/>
      <c r="E5" s="57"/>
      <c r="F5" s="58"/>
      <c r="G5" s="57"/>
      <c r="H5" s="58"/>
    </row>
    <row r="6" spans="1:8" s="5" customFormat="1" ht="12" x14ac:dyDescent="0.2">
      <c r="C6" s="6"/>
      <c r="D6" s="7"/>
      <c r="E6" s="8"/>
      <c r="F6" s="9"/>
      <c r="G6" s="8"/>
      <c r="H6" s="9"/>
    </row>
    <row r="7" spans="1:8" s="5" customFormat="1" ht="15" x14ac:dyDescent="0.25">
      <c r="B7" s="42" t="s">
        <v>30</v>
      </c>
      <c r="C7" s="6"/>
      <c r="D7" s="7"/>
      <c r="E7" s="8"/>
      <c r="F7" s="9"/>
      <c r="G7" s="8"/>
      <c r="H7" s="9"/>
    </row>
    <row r="8" spans="1:8" s="5" customFormat="1" ht="12" x14ac:dyDescent="0.2">
      <c r="C8" s="6"/>
      <c r="D8" s="7"/>
      <c r="E8" s="8"/>
      <c r="F8" s="9"/>
      <c r="G8" s="8"/>
      <c r="H8" s="9"/>
    </row>
    <row r="9" spans="1:8" ht="28.5" x14ac:dyDescent="0.2">
      <c r="A9" s="1" t="s">
        <v>100</v>
      </c>
      <c r="B9" s="45" t="s">
        <v>101</v>
      </c>
      <c r="C9" s="1" t="s">
        <v>17</v>
      </c>
      <c r="D9" s="2">
        <v>1</v>
      </c>
      <c r="E9" s="1" t="s">
        <v>5</v>
      </c>
      <c r="F9" s="3">
        <v>0</v>
      </c>
      <c r="G9" s="1" t="s">
        <v>7</v>
      </c>
      <c r="H9" s="3">
        <f>D9*F9</f>
        <v>0</v>
      </c>
    </row>
    <row r="10" spans="1:8" s="5" customFormat="1" ht="12" x14ac:dyDescent="0.2">
      <c r="C10" s="6"/>
      <c r="D10" s="7"/>
      <c r="E10" s="8"/>
      <c r="F10" s="9"/>
      <c r="G10" s="8"/>
      <c r="H10" s="9"/>
    </row>
    <row r="11" spans="1:8" ht="42.75" x14ac:dyDescent="0.2">
      <c r="A11" s="1">
        <v>2</v>
      </c>
      <c r="B11" s="10" t="s">
        <v>26</v>
      </c>
      <c r="C11" s="1" t="s">
        <v>16</v>
      </c>
      <c r="D11" s="2">
        <v>1</v>
      </c>
      <c r="E11" s="1" t="s">
        <v>5</v>
      </c>
      <c r="F11" s="3">
        <v>0</v>
      </c>
      <c r="G11" s="1" t="s">
        <v>7</v>
      </c>
      <c r="H11" s="3">
        <f>D11*F11</f>
        <v>0</v>
      </c>
    </row>
    <row r="12" spans="1:8" x14ac:dyDescent="0.2">
      <c r="A12" s="1"/>
      <c r="B12" s="10"/>
    </row>
    <row r="13" spans="1:8" ht="42.75" x14ac:dyDescent="0.2">
      <c r="A13" s="1">
        <v>3</v>
      </c>
      <c r="B13" s="10" t="s">
        <v>23</v>
      </c>
    </row>
    <row r="14" spans="1:8" x14ac:dyDescent="0.2">
      <c r="A14" s="1"/>
      <c r="B14" s="10" t="s">
        <v>24</v>
      </c>
      <c r="C14" s="1" t="s">
        <v>8</v>
      </c>
      <c r="D14" s="2">
        <v>17</v>
      </c>
      <c r="E14" s="1" t="s">
        <v>5</v>
      </c>
      <c r="F14" s="3">
        <v>0</v>
      </c>
      <c r="G14" s="1" t="s">
        <v>7</v>
      </c>
      <c r="H14" s="3">
        <f>D14*F14</f>
        <v>0</v>
      </c>
    </row>
    <row r="15" spans="1:8" x14ac:dyDescent="0.2">
      <c r="A15" s="1"/>
      <c r="B15" s="10" t="s">
        <v>93</v>
      </c>
      <c r="C15" s="1" t="s">
        <v>8</v>
      </c>
      <c r="D15" s="2">
        <v>18</v>
      </c>
      <c r="E15" s="1" t="s">
        <v>5</v>
      </c>
      <c r="F15" s="3">
        <v>0</v>
      </c>
      <c r="G15" s="1" t="s">
        <v>7</v>
      </c>
      <c r="H15" s="3">
        <f>D15*F15</f>
        <v>0</v>
      </c>
    </row>
    <row r="16" spans="1:8" x14ac:dyDescent="0.2">
      <c r="A16" s="1"/>
      <c r="B16" s="10" t="s">
        <v>95</v>
      </c>
      <c r="C16" s="1" t="s">
        <v>8</v>
      </c>
      <c r="D16" s="2">
        <v>13</v>
      </c>
      <c r="E16" s="1" t="s">
        <v>5</v>
      </c>
      <c r="F16" s="3">
        <v>0</v>
      </c>
      <c r="G16" s="1" t="s">
        <v>7</v>
      </c>
      <c r="H16" s="3">
        <f>D16*F16</f>
        <v>0</v>
      </c>
    </row>
    <row r="17" spans="1:8" x14ac:dyDescent="0.2">
      <c r="A17" s="1"/>
      <c r="B17" s="10"/>
    </row>
    <row r="18" spans="1:8" ht="71.25" x14ac:dyDescent="0.2">
      <c r="A18" s="1">
        <v>4</v>
      </c>
      <c r="B18" s="10" t="s">
        <v>25</v>
      </c>
      <c r="C18" s="1" t="s">
        <v>17</v>
      </c>
      <c r="D18" s="2">
        <v>1</v>
      </c>
      <c r="E18" s="1" t="s">
        <v>5</v>
      </c>
      <c r="F18" s="3">
        <v>0</v>
      </c>
      <c r="G18" s="1" t="s">
        <v>7</v>
      </c>
      <c r="H18" s="3">
        <f>D18*F18</f>
        <v>0</v>
      </c>
    </row>
    <row r="19" spans="1:8" x14ac:dyDescent="0.2">
      <c r="A19" s="1"/>
      <c r="B19" s="10"/>
    </row>
    <row r="20" spans="1:8" ht="15" x14ac:dyDescent="0.2">
      <c r="A20" s="1"/>
      <c r="B20" s="46" t="s">
        <v>58</v>
      </c>
      <c r="F20" s="4"/>
      <c r="G20" s="66"/>
      <c r="H20" s="66">
        <f>SUM(H9:H19)</f>
        <v>0</v>
      </c>
    </row>
    <row r="21" spans="1:8" ht="15" x14ac:dyDescent="0.2">
      <c r="A21" s="1"/>
      <c r="B21" s="46"/>
      <c r="G21" s="3"/>
    </row>
    <row r="22" spans="1:8" ht="15" x14ac:dyDescent="0.25">
      <c r="A22" s="5"/>
      <c r="B22" s="42" t="s">
        <v>31</v>
      </c>
      <c r="C22" s="6"/>
      <c r="D22" s="7"/>
      <c r="E22" s="8"/>
      <c r="F22" s="9"/>
      <c r="G22" s="8"/>
      <c r="H22" s="9"/>
    </row>
    <row r="23" spans="1:8" x14ac:dyDescent="0.2">
      <c r="A23" s="5"/>
      <c r="B23" s="5"/>
      <c r="C23" s="6"/>
      <c r="D23" s="7"/>
      <c r="E23" s="8"/>
      <c r="F23" s="9"/>
      <c r="G23" s="8"/>
      <c r="H23" s="9"/>
    </row>
    <row r="24" spans="1:8" ht="42.75" x14ac:dyDescent="0.2">
      <c r="A24" s="1">
        <v>1</v>
      </c>
      <c r="B24" s="10" t="s">
        <v>96</v>
      </c>
      <c r="C24" s="1" t="s">
        <v>8</v>
      </c>
      <c r="D24" s="2">
        <v>5.5</v>
      </c>
      <c r="E24" s="1" t="s">
        <v>5</v>
      </c>
      <c r="F24" s="3">
        <v>0</v>
      </c>
      <c r="G24" s="1" t="s">
        <v>7</v>
      </c>
      <c r="H24" s="3">
        <f>D24*F24</f>
        <v>0</v>
      </c>
    </row>
    <row r="25" spans="1:8" x14ac:dyDescent="0.2">
      <c r="A25" s="1"/>
      <c r="B25" s="10"/>
    </row>
    <row r="26" spans="1:8" ht="71.25" x14ac:dyDescent="0.2">
      <c r="A26" s="1">
        <v>2</v>
      </c>
      <c r="B26" s="10" t="s">
        <v>27</v>
      </c>
      <c r="C26" s="1" t="s">
        <v>8</v>
      </c>
      <c r="D26" s="2">
        <v>9.5</v>
      </c>
      <c r="E26" s="1" t="s">
        <v>5</v>
      </c>
      <c r="F26" s="3">
        <v>0</v>
      </c>
      <c r="G26" s="1" t="s">
        <v>7</v>
      </c>
      <c r="H26" s="3">
        <f>D26*F26</f>
        <v>0</v>
      </c>
    </row>
    <row r="27" spans="1:8" x14ac:dyDescent="0.2">
      <c r="A27" s="1"/>
      <c r="B27" s="10"/>
    </row>
    <row r="28" spans="1:8" ht="15" x14ac:dyDescent="0.2">
      <c r="A28" s="1"/>
      <c r="B28" s="46" t="s">
        <v>59</v>
      </c>
      <c r="F28" s="4"/>
      <c r="G28" s="66"/>
      <c r="H28" s="66">
        <f>SUM(H24:H26)</f>
        <v>0</v>
      </c>
    </row>
    <row r="29" spans="1:8" x14ac:dyDescent="0.2">
      <c r="A29" s="1"/>
      <c r="B29" s="10"/>
    </row>
    <row r="30" spans="1:8" s="52" customFormat="1" ht="15.75" x14ac:dyDescent="0.25">
      <c r="A30" s="48" t="s">
        <v>28</v>
      </c>
      <c r="B30" s="49" t="s">
        <v>29</v>
      </c>
      <c r="C30" s="48"/>
      <c r="D30" s="50"/>
      <c r="E30" s="48"/>
      <c r="F30" s="51"/>
      <c r="G30" s="48"/>
      <c r="H30" s="51"/>
    </row>
    <row r="31" spans="1:8" s="52" customFormat="1" ht="15.75" x14ac:dyDescent="0.25">
      <c r="A31" s="48"/>
      <c r="B31" s="49"/>
      <c r="C31" s="48"/>
      <c r="D31" s="50"/>
      <c r="E31" s="48"/>
      <c r="F31" s="51"/>
      <c r="G31" s="48"/>
      <c r="H31" s="51"/>
    </row>
    <row r="32" spans="1:8" ht="15" x14ac:dyDescent="0.2">
      <c r="A32" s="1"/>
      <c r="B32" s="43" t="s">
        <v>32</v>
      </c>
    </row>
    <row r="33" spans="1:8" ht="15" x14ac:dyDescent="0.2">
      <c r="A33" s="1"/>
      <c r="B33" s="43"/>
    </row>
    <row r="34" spans="1:8" ht="57" x14ac:dyDescent="0.2">
      <c r="A34" s="1">
        <v>1</v>
      </c>
      <c r="B34" s="10" t="s">
        <v>99</v>
      </c>
      <c r="C34" s="1" t="s">
        <v>8</v>
      </c>
      <c r="D34" s="2">
        <v>13</v>
      </c>
      <c r="E34" s="1" t="s">
        <v>5</v>
      </c>
      <c r="F34" s="3">
        <v>0</v>
      </c>
      <c r="G34" s="1" t="s">
        <v>7</v>
      </c>
      <c r="H34" s="3">
        <f>D34*F34</f>
        <v>0</v>
      </c>
    </row>
    <row r="35" spans="1:8" x14ac:dyDescent="0.2">
      <c r="A35" s="1"/>
      <c r="B35" s="10"/>
    </row>
    <row r="36" spans="1:8" ht="57" x14ac:dyDescent="0.2">
      <c r="A36" s="1">
        <v>2</v>
      </c>
      <c r="B36" s="10" t="s">
        <v>97</v>
      </c>
      <c r="C36" s="1" t="s">
        <v>8</v>
      </c>
      <c r="D36" s="2">
        <v>5</v>
      </c>
      <c r="E36" s="1" t="s">
        <v>5</v>
      </c>
      <c r="F36" s="3">
        <v>0</v>
      </c>
      <c r="G36" s="1" t="s">
        <v>7</v>
      </c>
      <c r="H36" s="3">
        <f>D36*F36</f>
        <v>0</v>
      </c>
    </row>
    <row r="37" spans="1:8" x14ac:dyDescent="0.2">
      <c r="A37" s="1"/>
      <c r="B37" s="10"/>
    </row>
    <row r="38" spans="1:8" ht="42.75" x14ac:dyDescent="0.2">
      <c r="A38" s="1">
        <v>3</v>
      </c>
      <c r="B38" s="10" t="s">
        <v>33</v>
      </c>
      <c r="C38" s="1" t="s">
        <v>18</v>
      </c>
      <c r="D38" s="2">
        <v>6.9</v>
      </c>
      <c r="E38" s="1" t="s">
        <v>5</v>
      </c>
      <c r="F38" s="3">
        <v>0</v>
      </c>
      <c r="G38" s="1" t="s">
        <v>7</v>
      </c>
      <c r="H38" s="3">
        <f>D38*F38</f>
        <v>0</v>
      </c>
    </row>
    <row r="39" spans="1:8" x14ac:dyDescent="0.2">
      <c r="A39" s="1"/>
      <c r="B39" s="10"/>
    </row>
    <row r="40" spans="1:8" ht="15" x14ac:dyDescent="0.2">
      <c r="A40" s="1"/>
      <c r="B40" s="46" t="s">
        <v>63</v>
      </c>
      <c r="F40" s="4"/>
      <c r="G40" s="66"/>
      <c r="H40" s="66">
        <f>SUM(H34:H38)</f>
        <v>0</v>
      </c>
    </row>
    <row r="41" spans="1:8" x14ac:dyDescent="0.2">
      <c r="A41" s="1"/>
      <c r="B41" s="10"/>
    </row>
    <row r="42" spans="1:8" ht="15" x14ac:dyDescent="0.2">
      <c r="A42" s="1"/>
      <c r="B42" s="43" t="s">
        <v>34</v>
      </c>
    </row>
    <row r="43" spans="1:8" ht="15" x14ac:dyDescent="0.2">
      <c r="A43" s="1"/>
      <c r="B43" s="43"/>
    </row>
    <row r="44" spans="1:8" ht="42.75" x14ac:dyDescent="0.2">
      <c r="A44" s="1">
        <v>1</v>
      </c>
      <c r="B44" s="44" t="s">
        <v>102</v>
      </c>
      <c r="C44" s="1" t="s">
        <v>8</v>
      </c>
      <c r="D44" s="68">
        <v>146</v>
      </c>
      <c r="E44" s="2" t="s">
        <v>5</v>
      </c>
      <c r="F44" s="3">
        <v>0</v>
      </c>
      <c r="G44" s="2" t="s">
        <v>7</v>
      </c>
      <c r="H44" s="3">
        <f>D44*F44</f>
        <v>0</v>
      </c>
    </row>
    <row r="45" spans="1:8" x14ac:dyDescent="0.2">
      <c r="A45" s="1"/>
      <c r="B45" s="44"/>
    </row>
    <row r="46" spans="1:8" ht="42.75" x14ac:dyDescent="0.2">
      <c r="A46" s="1">
        <v>2</v>
      </c>
      <c r="B46" s="44" t="s">
        <v>103</v>
      </c>
      <c r="C46" s="1" t="s">
        <v>8</v>
      </c>
      <c r="D46" s="2">
        <v>146</v>
      </c>
      <c r="E46" s="1" t="s">
        <v>5</v>
      </c>
      <c r="F46" s="3">
        <v>0</v>
      </c>
      <c r="G46" s="1" t="s">
        <v>7</v>
      </c>
      <c r="H46" s="3">
        <f>D46*F46</f>
        <v>0</v>
      </c>
    </row>
    <row r="47" spans="1:8" x14ac:dyDescent="0.2">
      <c r="A47" s="1"/>
      <c r="B47" s="44"/>
    </row>
    <row r="48" spans="1:8" ht="28.5" x14ac:dyDescent="0.2">
      <c r="A48" s="1" t="s">
        <v>104</v>
      </c>
      <c r="B48" s="44" t="s">
        <v>105</v>
      </c>
      <c r="C48" s="1" t="s">
        <v>18</v>
      </c>
      <c r="D48" s="2">
        <v>20</v>
      </c>
      <c r="E48" s="1" t="s">
        <v>5</v>
      </c>
      <c r="F48" s="3">
        <v>0</v>
      </c>
      <c r="G48" s="1" t="s">
        <v>7</v>
      </c>
      <c r="H48" s="3">
        <f>D48*F48</f>
        <v>0</v>
      </c>
    </row>
    <row r="49" spans="1:8" x14ac:dyDescent="0.2">
      <c r="A49" s="1"/>
      <c r="B49" s="44"/>
    </row>
    <row r="50" spans="1:8" ht="15" x14ac:dyDescent="0.2">
      <c r="A50" s="1"/>
      <c r="B50" s="46" t="s">
        <v>64</v>
      </c>
      <c r="F50" s="4"/>
      <c r="G50" s="66"/>
      <c r="H50" s="66">
        <f>SUM(H44:H49)</f>
        <v>0</v>
      </c>
    </row>
    <row r="51" spans="1:8" x14ac:dyDescent="0.2">
      <c r="A51" s="1"/>
      <c r="B51" s="44"/>
    </row>
    <row r="52" spans="1:8" ht="15" x14ac:dyDescent="0.2">
      <c r="A52" s="1"/>
      <c r="B52" s="46" t="s">
        <v>35</v>
      </c>
    </row>
    <row r="53" spans="1:8" ht="15" x14ac:dyDescent="0.2">
      <c r="A53" s="1"/>
      <c r="B53" s="46"/>
    </row>
    <row r="54" spans="1:8" ht="42.75" x14ac:dyDescent="0.2">
      <c r="A54" s="1">
        <v>1</v>
      </c>
      <c r="B54" s="44" t="s">
        <v>106</v>
      </c>
      <c r="C54" s="1" t="s">
        <v>8</v>
      </c>
      <c r="D54" s="2">
        <v>29</v>
      </c>
      <c r="E54" s="1" t="s">
        <v>5</v>
      </c>
      <c r="F54" s="3">
        <v>0</v>
      </c>
      <c r="G54" s="1" t="s">
        <v>7</v>
      </c>
      <c r="H54" s="3">
        <f>D54*F54</f>
        <v>0</v>
      </c>
    </row>
    <row r="55" spans="1:8" x14ac:dyDescent="0.2">
      <c r="A55" s="1"/>
      <c r="B55" s="44"/>
    </row>
    <row r="56" spans="1:8" ht="42.75" x14ac:dyDescent="0.2">
      <c r="A56" s="1">
        <v>2</v>
      </c>
      <c r="B56" s="10" t="s">
        <v>107</v>
      </c>
      <c r="C56" s="1" t="s">
        <v>8</v>
      </c>
      <c r="D56" s="2">
        <v>28</v>
      </c>
      <c r="E56" s="1" t="s">
        <v>5</v>
      </c>
      <c r="F56" s="3">
        <v>0</v>
      </c>
      <c r="G56" s="1" t="s">
        <v>7</v>
      </c>
      <c r="H56" s="3">
        <f>D56*F56</f>
        <v>0</v>
      </c>
    </row>
    <row r="57" spans="1:8" x14ac:dyDescent="0.2">
      <c r="A57" s="1"/>
      <c r="B57" s="10"/>
    </row>
    <row r="58" spans="1:8" ht="42.75" x14ac:dyDescent="0.2">
      <c r="A58" s="1">
        <v>3</v>
      </c>
      <c r="B58" s="10" t="s">
        <v>36</v>
      </c>
      <c r="C58" s="1" t="s">
        <v>18</v>
      </c>
      <c r="D58" s="2">
        <v>42</v>
      </c>
      <c r="E58" s="1" t="s">
        <v>5</v>
      </c>
      <c r="F58" s="3">
        <v>0</v>
      </c>
      <c r="G58" s="1" t="s">
        <v>7</v>
      </c>
      <c r="H58" s="3">
        <f>D58*F58</f>
        <v>0</v>
      </c>
    </row>
    <row r="59" spans="1:8" x14ac:dyDescent="0.2">
      <c r="A59" s="1"/>
      <c r="B59" s="10"/>
    </row>
    <row r="60" spans="1:8" ht="15" x14ac:dyDescent="0.2">
      <c r="A60" s="1"/>
      <c r="B60" s="46" t="s">
        <v>66</v>
      </c>
      <c r="F60" s="4"/>
      <c r="G60" s="66"/>
      <c r="H60" s="66">
        <f>SUM(H54:H58)</f>
        <v>0</v>
      </c>
    </row>
    <row r="61" spans="1:8" x14ac:dyDescent="0.2">
      <c r="A61" s="1"/>
      <c r="B61" s="10"/>
    </row>
    <row r="62" spans="1:8" ht="15" x14ac:dyDescent="0.2">
      <c r="A62" s="1"/>
      <c r="B62" s="46" t="s">
        <v>37</v>
      </c>
    </row>
    <row r="63" spans="1:8" x14ac:dyDescent="0.2">
      <c r="A63" s="1"/>
      <c r="B63" s="38"/>
    </row>
    <row r="64" spans="1:8" ht="57" x14ac:dyDescent="0.2">
      <c r="A64" s="1">
        <v>1</v>
      </c>
      <c r="B64" s="10" t="s">
        <v>113</v>
      </c>
      <c r="C64" s="1" t="s">
        <v>45</v>
      </c>
      <c r="D64" s="2">
        <v>4</v>
      </c>
      <c r="E64" s="1" t="s">
        <v>5</v>
      </c>
      <c r="F64" s="3">
        <v>0</v>
      </c>
      <c r="G64" s="1" t="s">
        <v>7</v>
      </c>
      <c r="H64" s="3">
        <f>D64*F64</f>
        <v>0</v>
      </c>
    </row>
    <row r="65" spans="1:8" x14ac:dyDescent="0.2">
      <c r="A65" s="1"/>
      <c r="B65" s="10"/>
    </row>
    <row r="66" spans="1:8" ht="114" x14ac:dyDescent="0.2">
      <c r="A66" s="1">
        <v>2</v>
      </c>
      <c r="B66" s="10" t="s">
        <v>38</v>
      </c>
      <c r="C66" s="1" t="s">
        <v>16</v>
      </c>
      <c r="D66" s="2">
        <v>1</v>
      </c>
      <c r="E66" s="1" t="s">
        <v>5</v>
      </c>
      <c r="F66" s="3">
        <v>0</v>
      </c>
      <c r="G66" s="1" t="s">
        <v>7</v>
      </c>
      <c r="H66" s="3">
        <f>D66*F66</f>
        <v>0</v>
      </c>
    </row>
    <row r="67" spans="1:8" x14ac:dyDescent="0.2">
      <c r="A67" s="1"/>
      <c r="B67" s="10"/>
    </row>
    <row r="68" spans="1:8" ht="15" x14ac:dyDescent="0.2">
      <c r="A68" s="1"/>
      <c r="B68" s="46" t="s">
        <v>72</v>
      </c>
      <c r="F68" s="4"/>
      <c r="G68" s="67"/>
      <c r="H68" s="67">
        <f>SUM(H64:H66)</f>
        <v>0</v>
      </c>
    </row>
    <row r="69" spans="1:8" x14ac:dyDescent="0.2">
      <c r="A69" s="1"/>
      <c r="B69" s="10"/>
    </row>
    <row r="70" spans="1:8" s="62" customFormat="1" ht="15" x14ac:dyDescent="0.25">
      <c r="A70" s="59" t="s">
        <v>39</v>
      </c>
      <c r="B70" s="46" t="s">
        <v>40</v>
      </c>
      <c r="C70" s="59"/>
      <c r="D70" s="60"/>
      <c r="E70" s="59"/>
      <c r="F70" s="61"/>
      <c r="G70" s="59"/>
      <c r="H70" s="61"/>
    </row>
    <row r="71" spans="1:8" ht="15" x14ac:dyDescent="0.2">
      <c r="A71" s="1"/>
      <c r="B71" s="46"/>
    </row>
    <row r="72" spans="1:8" ht="15" x14ac:dyDescent="0.2">
      <c r="A72" s="1"/>
      <c r="B72" s="46" t="s">
        <v>41</v>
      </c>
    </row>
    <row r="73" spans="1:8" ht="15" x14ac:dyDescent="0.2">
      <c r="A73" s="1"/>
      <c r="B73" s="46"/>
    </row>
    <row r="74" spans="1:8" ht="42.75" x14ac:dyDescent="0.2">
      <c r="A74" s="1">
        <v>1</v>
      </c>
      <c r="B74" s="10" t="s">
        <v>42</v>
      </c>
      <c r="C74" s="1" t="s">
        <v>18</v>
      </c>
      <c r="D74" s="2">
        <v>20</v>
      </c>
      <c r="E74" s="1" t="s">
        <v>5</v>
      </c>
      <c r="F74" s="3">
        <v>0</v>
      </c>
      <c r="G74" s="1" t="s">
        <v>7</v>
      </c>
      <c r="H74" s="3">
        <f>D74*F74</f>
        <v>0</v>
      </c>
    </row>
    <row r="75" spans="1:8" x14ac:dyDescent="0.2">
      <c r="A75" s="1"/>
      <c r="B75" s="10"/>
    </row>
    <row r="76" spans="1:8" ht="42.75" x14ac:dyDescent="0.2">
      <c r="A76" s="1">
        <v>2</v>
      </c>
      <c r="B76" s="10" t="s">
        <v>43</v>
      </c>
      <c r="C76" s="1" t="s">
        <v>18</v>
      </c>
      <c r="D76" s="2">
        <v>5</v>
      </c>
      <c r="E76" s="1" t="s">
        <v>5</v>
      </c>
      <c r="F76" s="3">
        <v>0</v>
      </c>
      <c r="G76" s="1" t="s">
        <v>7</v>
      </c>
      <c r="H76" s="3">
        <f>D76*F76</f>
        <v>0</v>
      </c>
    </row>
    <row r="77" spans="1:8" x14ac:dyDescent="0.2">
      <c r="A77" s="1"/>
      <c r="B77" s="10"/>
    </row>
    <row r="78" spans="1:8" ht="42.75" x14ac:dyDescent="0.2">
      <c r="A78" s="1">
        <v>3</v>
      </c>
      <c r="B78" s="10" t="s">
        <v>44</v>
      </c>
      <c r="C78" s="1" t="s">
        <v>45</v>
      </c>
      <c r="D78" s="2">
        <v>8</v>
      </c>
      <c r="E78" s="1" t="s">
        <v>5</v>
      </c>
      <c r="F78" s="3">
        <v>0</v>
      </c>
      <c r="G78" s="1" t="s">
        <v>7</v>
      </c>
      <c r="H78" s="3">
        <f>D78*F78</f>
        <v>0</v>
      </c>
    </row>
    <row r="79" spans="1:8" x14ac:dyDescent="0.2">
      <c r="A79" s="1"/>
      <c r="B79" s="10"/>
    </row>
    <row r="80" spans="1:8" ht="42.75" x14ac:dyDescent="0.2">
      <c r="A80" s="1">
        <v>4</v>
      </c>
      <c r="B80" s="10" t="s">
        <v>46</v>
      </c>
      <c r="C80" s="1" t="s">
        <v>17</v>
      </c>
      <c r="D80" s="2">
        <v>1</v>
      </c>
      <c r="E80" s="1" t="s">
        <v>5</v>
      </c>
      <c r="F80" s="3">
        <v>0</v>
      </c>
      <c r="G80" s="1" t="s">
        <v>7</v>
      </c>
      <c r="H80" s="3">
        <f>D80*F80</f>
        <v>0</v>
      </c>
    </row>
    <row r="81" spans="1:8" x14ac:dyDescent="0.2">
      <c r="A81" s="1"/>
      <c r="B81" s="10"/>
    </row>
    <row r="82" spans="1:8" ht="57" x14ac:dyDescent="0.2">
      <c r="A82" s="1">
        <v>5</v>
      </c>
      <c r="B82" s="10" t="s">
        <v>47</v>
      </c>
      <c r="C82" s="1" t="s">
        <v>17</v>
      </c>
      <c r="D82" s="2">
        <v>1</v>
      </c>
      <c r="E82" s="1" t="s">
        <v>5</v>
      </c>
      <c r="F82" s="3">
        <v>0</v>
      </c>
      <c r="G82" s="1" t="s">
        <v>7</v>
      </c>
      <c r="H82" s="3">
        <f>D82*F82</f>
        <v>0</v>
      </c>
    </row>
    <row r="83" spans="1:8" x14ac:dyDescent="0.2">
      <c r="A83" s="1"/>
      <c r="B83" s="10"/>
    </row>
    <row r="84" spans="1:8" ht="57" x14ac:dyDescent="0.2">
      <c r="A84" s="1">
        <v>6</v>
      </c>
      <c r="B84" s="10" t="s">
        <v>48</v>
      </c>
      <c r="C84" s="1" t="s">
        <v>17</v>
      </c>
      <c r="D84" s="2">
        <v>1</v>
      </c>
      <c r="E84" s="1" t="s">
        <v>5</v>
      </c>
      <c r="F84" s="3">
        <v>0</v>
      </c>
      <c r="G84" s="1" t="s">
        <v>7</v>
      </c>
      <c r="H84" s="3">
        <f>D84*F84</f>
        <v>0</v>
      </c>
    </row>
    <row r="85" spans="1:8" x14ac:dyDescent="0.2">
      <c r="A85" s="1"/>
      <c r="B85" s="10"/>
    </row>
    <row r="86" spans="1:8" ht="71.25" x14ac:dyDescent="0.2">
      <c r="A86" s="1">
        <v>7</v>
      </c>
      <c r="B86" s="10" t="s">
        <v>49</v>
      </c>
      <c r="C86" s="1" t="s">
        <v>17</v>
      </c>
      <c r="D86" s="2">
        <v>1</v>
      </c>
      <c r="E86" s="1" t="s">
        <v>5</v>
      </c>
      <c r="F86" s="3">
        <v>0</v>
      </c>
      <c r="G86" s="1" t="s">
        <v>7</v>
      </c>
      <c r="H86" s="3">
        <f>D86*F86</f>
        <v>0</v>
      </c>
    </row>
    <row r="87" spans="1:8" x14ac:dyDescent="0.2">
      <c r="A87" s="1"/>
      <c r="B87" s="10"/>
    </row>
    <row r="88" spans="1:8" ht="15" x14ac:dyDescent="0.2">
      <c r="A88" s="1"/>
      <c r="B88" s="46" t="s">
        <v>74</v>
      </c>
      <c r="F88" s="4"/>
      <c r="G88" s="66"/>
      <c r="H88" s="66">
        <f>SUM(H74:H86)</f>
        <v>0</v>
      </c>
    </row>
    <row r="89" spans="1:8" x14ac:dyDescent="0.2">
      <c r="A89" s="1"/>
      <c r="B89" s="10"/>
    </row>
    <row r="90" spans="1:8" ht="15" x14ac:dyDescent="0.2">
      <c r="A90" s="1"/>
      <c r="B90" s="46" t="s">
        <v>50</v>
      </c>
    </row>
    <row r="91" spans="1:8" ht="15" x14ac:dyDescent="0.2">
      <c r="A91" s="1"/>
      <c r="B91" s="46"/>
    </row>
    <row r="92" spans="1:8" ht="42.75" x14ac:dyDescent="0.2">
      <c r="A92" s="1">
        <v>1</v>
      </c>
      <c r="B92" s="10" t="s">
        <v>52</v>
      </c>
    </row>
    <row r="93" spans="1:8" ht="28.5" x14ac:dyDescent="0.2">
      <c r="A93" s="1"/>
      <c r="B93" s="10" t="s">
        <v>108</v>
      </c>
      <c r="C93" s="1" t="s">
        <v>16</v>
      </c>
      <c r="D93" s="2">
        <v>15</v>
      </c>
      <c r="E93" s="1" t="s">
        <v>5</v>
      </c>
      <c r="F93" s="3">
        <v>0</v>
      </c>
      <c r="G93" s="1" t="s">
        <v>7</v>
      </c>
      <c r="H93" s="3">
        <f>D93*F93</f>
        <v>0</v>
      </c>
    </row>
    <row r="94" spans="1:8" ht="28.5" x14ac:dyDescent="0.2">
      <c r="A94" s="1"/>
      <c r="B94" s="10" t="s">
        <v>51</v>
      </c>
      <c r="C94" s="1" t="s">
        <v>16</v>
      </c>
      <c r="D94" s="2">
        <v>5</v>
      </c>
      <c r="E94" s="1" t="s">
        <v>5</v>
      </c>
      <c r="F94" s="3">
        <v>0</v>
      </c>
      <c r="G94" s="1" t="s">
        <v>7</v>
      </c>
      <c r="H94" s="3">
        <f>D94*F94</f>
        <v>0</v>
      </c>
    </row>
    <row r="95" spans="1:8" x14ac:dyDescent="0.2">
      <c r="A95" s="1"/>
      <c r="B95" s="10"/>
    </row>
    <row r="96" spans="1:8" ht="57" x14ac:dyDescent="0.2">
      <c r="A96" s="1">
        <v>2</v>
      </c>
      <c r="B96" s="10" t="s">
        <v>53</v>
      </c>
      <c r="C96" s="1" t="s">
        <v>16</v>
      </c>
      <c r="D96" s="2">
        <v>1</v>
      </c>
      <c r="E96" s="1" t="s">
        <v>5</v>
      </c>
      <c r="F96" s="63">
        <v>0</v>
      </c>
      <c r="G96" s="1" t="s">
        <v>7</v>
      </c>
      <c r="H96" s="3">
        <f>D96*F96</f>
        <v>0</v>
      </c>
    </row>
    <row r="97" spans="1:8" x14ac:dyDescent="0.2">
      <c r="A97" s="1"/>
      <c r="B97" s="10"/>
    </row>
    <row r="98" spans="1:8" x14ac:dyDescent="0.2">
      <c r="A98" s="1">
        <v>3</v>
      </c>
      <c r="B98" s="10" t="s">
        <v>54</v>
      </c>
      <c r="C98" s="1" t="s">
        <v>16</v>
      </c>
      <c r="D98" s="2">
        <v>6</v>
      </c>
      <c r="E98" s="1" t="s">
        <v>5</v>
      </c>
      <c r="F98" s="3">
        <v>0</v>
      </c>
      <c r="G98" s="1" t="s">
        <v>7</v>
      </c>
      <c r="H98" s="3">
        <f>D98*F98</f>
        <v>0</v>
      </c>
    </row>
    <row r="99" spans="1:8" ht="15" x14ac:dyDescent="0.2">
      <c r="A99" s="1"/>
      <c r="B99" s="46"/>
    </row>
    <row r="100" spans="1:8" ht="42.75" x14ac:dyDescent="0.2">
      <c r="A100" s="1">
        <v>4</v>
      </c>
      <c r="B100" s="10" t="s">
        <v>55</v>
      </c>
      <c r="C100" s="1" t="s">
        <v>17</v>
      </c>
      <c r="D100" s="2">
        <v>1</v>
      </c>
      <c r="E100" s="1" t="s">
        <v>5</v>
      </c>
      <c r="F100" s="3">
        <v>0</v>
      </c>
      <c r="G100" s="1" t="s">
        <v>7</v>
      </c>
      <c r="H100" s="3">
        <f>D100*F100</f>
        <v>0</v>
      </c>
    </row>
    <row r="101" spans="1:8" x14ac:dyDescent="0.2">
      <c r="A101" s="1"/>
      <c r="B101" s="10"/>
    </row>
    <row r="102" spans="1:8" ht="15" x14ac:dyDescent="0.2">
      <c r="A102" s="1"/>
      <c r="B102" s="46" t="s">
        <v>75</v>
      </c>
      <c r="F102" s="4"/>
      <c r="G102" s="66"/>
      <c r="H102" s="66">
        <f>SUM(H93:H100)</f>
        <v>0</v>
      </c>
    </row>
    <row r="103" spans="1:8" ht="15" x14ac:dyDescent="0.2">
      <c r="A103" s="1"/>
      <c r="B103" s="46"/>
    </row>
    <row r="104" spans="1:8" ht="15" x14ac:dyDescent="0.2">
      <c r="A104" s="1"/>
      <c r="B104" s="46" t="s">
        <v>19</v>
      </c>
    </row>
    <row r="105" spans="1:8" ht="15" x14ac:dyDescent="0.2">
      <c r="A105" s="1"/>
      <c r="B105" s="46"/>
    </row>
    <row r="106" spans="1:8" ht="42.75" x14ac:dyDescent="0.2">
      <c r="A106" s="1">
        <v>1</v>
      </c>
      <c r="B106" s="45" t="s">
        <v>56</v>
      </c>
      <c r="C106" s="1" t="s">
        <v>16</v>
      </c>
      <c r="D106" s="2">
        <v>6</v>
      </c>
      <c r="E106" s="1" t="s">
        <v>5</v>
      </c>
      <c r="F106" s="3">
        <v>0</v>
      </c>
      <c r="H106" s="3">
        <f>D106*F106</f>
        <v>0</v>
      </c>
    </row>
    <row r="107" spans="1:8" x14ac:dyDescent="0.2">
      <c r="A107" s="1"/>
      <c r="B107" s="45"/>
    </row>
    <row r="108" spans="1:8" ht="15" x14ac:dyDescent="0.25">
      <c r="A108" s="1"/>
      <c r="B108" s="77" t="s">
        <v>76</v>
      </c>
      <c r="F108" s="4"/>
      <c r="G108" s="66"/>
      <c r="H108" s="66">
        <f>SUM(H106)</f>
        <v>0</v>
      </c>
    </row>
    <row r="109" spans="1:8" ht="15" x14ac:dyDescent="0.25">
      <c r="A109" s="1"/>
      <c r="B109" s="77"/>
      <c r="F109" s="4"/>
      <c r="G109" s="66"/>
      <c r="H109" s="66"/>
    </row>
    <row r="110" spans="1:8" ht="15" x14ac:dyDescent="0.25">
      <c r="A110" s="1"/>
      <c r="B110" s="77" t="s">
        <v>114</v>
      </c>
      <c r="F110" s="4"/>
      <c r="G110" s="66"/>
      <c r="H110" s="66"/>
    </row>
    <row r="111" spans="1:8" ht="15" x14ac:dyDescent="0.25">
      <c r="A111" s="1"/>
      <c r="B111" s="77"/>
      <c r="F111" s="4"/>
      <c r="G111" s="66"/>
      <c r="H111" s="66"/>
    </row>
    <row r="112" spans="1:8" x14ac:dyDescent="0.2">
      <c r="A112" s="1">
        <v>1</v>
      </c>
      <c r="B112" s="45" t="s">
        <v>115</v>
      </c>
      <c r="C112" s="1" t="s">
        <v>17</v>
      </c>
      <c r="D112" s="2">
        <v>1</v>
      </c>
      <c r="E112" s="1" t="s">
        <v>5</v>
      </c>
      <c r="F112" s="3">
        <v>0</v>
      </c>
      <c r="G112" s="1" t="s">
        <v>7</v>
      </c>
      <c r="H112" s="3">
        <f>D112*F112</f>
        <v>0</v>
      </c>
    </row>
    <row r="113" spans="1:8" ht="16.5" thickBot="1" x14ac:dyDescent="0.25">
      <c r="A113" s="88" t="s">
        <v>20</v>
      </c>
      <c r="B113" s="88"/>
      <c r="C113" s="88"/>
      <c r="D113" s="88"/>
      <c r="E113" s="88"/>
      <c r="F113" s="88"/>
      <c r="G113" s="88"/>
      <c r="H113" s="37">
        <f>H20+H28+H40+H50+H60+H68+H88+H102+H108+H112</f>
        <v>0</v>
      </c>
    </row>
    <row r="114" spans="1:8" ht="15" thickTop="1" x14ac:dyDescent="0.2">
      <c r="A114" s="1"/>
      <c r="B114" s="10"/>
    </row>
    <row r="115" spans="1:8" x14ac:dyDescent="0.2">
      <c r="A115" s="1"/>
      <c r="B115" s="10"/>
    </row>
    <row r="116" spans="1:8" x14ac:dyDescent="0.2">
      <c r="A116" s="1"/>
      <c r="B116" s="10"/>
    </row>
  </sheetData>
  <mergeCells count="1">
    <mergeCell ref="A113:G113"/>
  </mergeCells>
  <pageMargins left="0.7" right="0.7" top="0.75" bottom="0.75" header="0.3" footer="0.3"/>
  <pageSetup paperSize="9" scale="27" orientation="portrait" r:id="rId1"/>
  <headerFooter scaleWithDoc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CAAA8F-0392-40F7-B27E-3C374933AFD6}">
  <dimension ref="D6:M17"/>
  <sheetViews>
    <sheetView workbookViewId="0">
      <selection activeCell="F18" sqref="F18"/>
    </sheetView>
  </sheetViews>
  <sheetFormatPr defaultRowHeight="15" x14ac:dyDescent="0.25"/>
  <cols>
    <col min="8" max="8" width="12.28515625" customWidth="1"/>
    <col min="9" max="9" width="14" customWidth="1"/>
    <col min="10" max="10" width="16.28515625" customWidth="1"/>
  </cols>
  <sheetData>
    <row r="6" spans="4:13" ht="30" x14ac:dyDescent="0.25">
      <c r="E6" t="s">
        <v>83</v>
      </c>
      <c r="F6" t="s">
        <v>84</v>
      </c>
      <c r="G6" t="s">
        <v>85</v>
      </c>
      <c r="H6" t="s">
        <v>89</v>
      </c>
      <c r="I6" t="s">
        <v>90</v>
      </c>
      <c r="J6" t="s">
        <v>91</v>
      </c>
      <c r="K6" t="s">
        <v>92</v>
      </c>
      <c r="L6" s="65" t="s">
        <v>98</v>
      </c>
      <c r="M6" t="s">
        <v>94</v>
      </c>
    </row>
    <row r="7" spans="4:13" x14ac:dyDescent="0.25">
      <c r="D7" t="s">
        <v>82</v>
      </c>
      <c r="E7">
        <v>6.42</v>
      </c>
      <c r="F7">
        <v>1.1000000000000001</v>
      </c>
      <c r="G7">
        <v>2.5</v>
      </c>
      <c r="H7">
        <f>E7*F7</f>
        <v>7.0620000000000003</v>
      </c>
      <c r="I7">
        <f>(2*E7+2*F7)*2.5</f>
        <v>37.599999999999994</v>
      </c>
      <c r="J7">
        <f>I7+H7</f>
        <v>44.661999999999992</v>
      </c>
      <c r="M7">
        <f>H7+H9</f>
        <v>17.655799999999999</v>
      </c>
    </row>
    <row r="8" spans="4:13" x14ac:dyDescent="0.25">
      <c r="D8" t="s">
        <v>86</v>
      </c>
      <c r="E8">
        <v>3.87</v>
      </c>
      <c r="F8">
        <v>3.21</v>
      </c>
      <c r="G8">
        <v>2.5</v>
      </c>
      <c r="H8">
        <f t="shared" ref="H8:H10" si="0">E8*F8</f>
        <v>12.422700000000001</v>
      </c>
      <c r="I8">
        <f t="shared" ref="I8:I9" si="1">(2*E8+2*F8)*2.5</f>
        <v>35.4</v>
      </c>
      <c r="J8">
        <f t="shared" ref="J8:J9" si="2">I8+H8</f>
        <v>47.822699999999998</v>
      </c>
    </row>
    <row r="9" spans="4:13" x14ac:dyDescent="0.25">
      <c r="D9" t="s">
        <v>87</v>
      </c>
      <c r="E9">
        <v>3.29</v>
      </c>
      <c r="F9">
        <v>3.22</v>
      </c>
      <c r="G9">
        <v>2.5</v>
      </c>
      <c r="H9">
        <f t="shared" si="0"/>
        <v>10.5938</v>
      </c>
      <c r="I9">
        <f t="shared" si="1"/>
        <v>32.549999999999997</v>
      </c>
      <c r="J9">
        <f t="shared" si="2"/>
        <v>43.143799999999999</v>
      </c>
    </row>
    <row r="10" spans="4:13" x14ac:dyDescent="0.25">
      <c r="D10" t="s">
        <v>88</v>
      </c>
      <c r="E10">
        <v>2.68</v>
      </c>
      <c r="F10">
        <v>1.87</v>
      </c>
      <c r="G10">
        <v>2.5</v>
      </c>
      <c r="H10">
        <f t="shared" si="0"/>
        <v>5.0116000000000005</v>
      </c>
      <c r="J10">
        <f>(E10*2+F10*2)*0.5+H10</f>
        <v>9.5616000000000021</v>
      </c>
      <c r="K10">
        <f>2*E10+2*F10*1.6+H10</f>
        <v>16.355600000000003</v>
      </c>
      <c r="L10">
        <f>2*E10+2*F10*2</f>
        <v>12.84</v>
      </c>
    </row>
    <row r="12" spans="4:13" x14ac:dyDescent="0.25">
      <c r="J12">
        <f>SUM(J7:J10)</f>
        <v>145.19009999999997</v>
      </c>
    </row>
    <row r="13" spans="4:13" x14ac:dyDescent="0.25">
      <c r="H13">
        <f>SUM(H8:H10)</f>
        <v>28.028100000000002</v>
      </c>
    </row>
    <row r="16" spans="4:13" x14ac:dyDescent="0.25">
      <c r="I16">
        <f>3.87*2.5</f>
        <v>9.6750000000000007</v>
      </c>
    </row>
    <row r="17" spans="6:6" x14ac:dyDescent="0.25">
      <c r="F17">
        <f>6.42*2+1.1+3.29+3.22+3.29+3.22+3.21+3.21+3.87+3.87</f>
        <v>41.11999999999999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2</vt:i4>
      </vt:variant>
    </vt:vector>
  </HeadingPairs>
  <TitlesOfParts>
    <vt:vector size="5" baseType="lpstr">
      <vt:lpstr>Rekapitulacija</vt:lpstr>
      <vt:lpstr>Popis del</vt:lpstr>
      <vt:lpstr>izmere</vt:lpstr>
      <vt:lpstr>Rekapitulacija!Print_Area</vt:lpstr>
      <vt:lpstr>Rekapitulacija!Print_Area1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Primož Rejec</dc:creator>
  <cp:lastModifiedBy>Anamarija Kovačič</cp:lastModifiedBy>
  <cp:lastPrinted>2023-01-13T14:41:49Z</cp:lastPrinted>
  <dcterms:created xsi:type="dcterms:W3CDTF">2015-06-05T18:19:34Z</dcterms:created>
  <dcterms:modified xsi:type="dcterms:W3CDTF">2025-04-10T12:16:17Z</dcterms:modified>
</cp:coreProperties>
</file>